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 CURRENT DATA\RP OFFICE CONDO ASSOCIATION\"/>
    </mc:Choice>
  </mc:AlternateContent>
  <xr:revisionPtr revIDLastSave="0" documentId="8_{F71C9EC6-4318-4A25-8957-9B201F298F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F71" i="1"/>
  <c r="E71" i="1" s="1"/>
  <c r="CB38" i="1" l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3" i="1"/>
  <c r="CB10" i="1"/>
  <c r="BV34" i="1"/>
  <c r="BV36" i="1" s="1"/>
  <c r="BV10" i="1"/>
  <c r="BV39" i="1" s="1"/>
  <c r="BP34" i="1"/>
  <c r="BP36" i="1" s="1"/>
  <c r="BP10" i="1"/>
  <c r="BP39" i="1" s="1"/>
  <c r="BJ34" i="1"/>
  <c r="BJ36" i="1" s="1"/>
  <c r="BJ10" i="1"/>
  <c r="BJ39" i="1" s="1"/>
  <c r="BD34" i="1"/>
  <c r="BD36" i="1" s="1"/>
  <c r="BD10" i="1"/>
  <c r="BD39" i="1" s="1"/>
  <c r="AX34" i="1"/>
  <c r="AX36" i="1" s="1"/>
  <c r="AX10" i="1"/>
  <c r="AX39" i="1" s="1"/>
  <c r="AR34" i="1"/>
  <c r="AR36" i="1" s="1"/>
  <c r="AR10" i="1"/>
  <c r="AR39" i="1" s="1"/>
  <c r="AL34" i="1"/>
  <c r="AL36" i="1" s="1"/>
  <c r="AL10" i="1"/>
  <c r="AL39" i="1" s="1"/>
  <c r="AF34" i="1"/>
  <c r="AF36" i="1" s="1"/>
  <c r="AF10" i="1"/>
  <c r="AF39" i="1" s="1"/>
  <c r="Z36" i="1"/>
  <c r="Z35" i="1"/>
  <c r="Z34" i="1"/>
  <c r="Z10" i="1"/>
  <c r="Z39" i="1" s="1"/>
  <c r="BV35" i="1" l="1"/>
  <c r="BV37" i="1" s="1"/>
  <c r="BV40" i="1" s="1"/>
  <c r="BV41" i="1"/>
  <c r="BP35" i="1"/>
  <c r="BP37" i="1" s="1"/>
  <c r="BP40" i="1" s="1"/>
  <c r="BP41" i="1" s="1"/>
  <c r="BJ35" i="1"/>
  <c r="BD35" i="1"/>
  <c r="BD37" i="1" s="1"/>
  <c r="BD40" i="1" s="1"/>
  <c r="BD41" i="1" s="1"/>
  <c r="AX35" i="1"/>
  <c r="AX37" i="1"/>
  <c r="AX40" i="1" s="1"/>
  <c r="AX41" i="1" s="1"/>
  <c r="AR35" i="1"/>
  <c r="AR37" i="1" s="1"/>
  <c r="AR40" i="1" s="1"/>
  <c r="AR41" i="1" s="1"/>
  <c r="AL35" i="1"/>
  <c r="AL37" i="1" s="1"/>
  <c r="AL40" i="1" s="1"/>
  <c r="AL41" i="1" s="1"/>
  <c r="AF35" i="1"/>
  <c r="AF37" i="1"/>
  <c r="AF40" i="1" s="1"/>
  <c r="AF41" i="1" s="1"/>
  <c r="Z37" i="1"/>
  <c r="Z40" i="1" s="1"/>
  <c r="Z41" i="1" s="1"/>
  <c r="T10" i="1"/>
  <c r="T39" i="1"/>
  <c r="T34" i="1"/>
  <c r="T36" i="1" s="1"/>
  <c r="N39" i="1"/>
  <c r="N34" i="1"/>
  <c r="N35" i="1" s="1"/>
  <c r="H39" i="1"/>
  <c r="H34" i="1"/>
  <c r="H36" i="1" s="1"/>
  <c r="CB39" i="1" l="1"/>
  <c r="CB34" i="1"/>
  <c r="BJ37" i="1"/>
  <c r="T35" i="1"/>
  <c r="T37" i="1" s="1"/>
  <c r="T40" i="1" s="1"/>
  <c r="T41" i="1" s="1"/>
  <c r="N36" i="1"/>
  <c r="N37" i="1" s="1"/>
  <c r="N40" i="1" s="1"/>
  <c r="N41" i="1" s="1"/>
  <c r="H35" i="1"/>
  <c r="H37" i="1" s="1"/>
  <c r="H40" i="1" s="1"/>
  <c r="H41" i="1" s="1"/>
  <c r="BZ30" i="1"/>
  <c r="CB36" i="1" l="1"/>
  <c r="CB35" i="1"/>
  <c r="BJ40" i="1"/>
  <c r="CB37" i="1"/>
  <c r="BY15" i="1"/>
  <c r="BY19" i="1"/>
  <c r="BY21" i="1"/>
  <c r="BY22" i="1"/>
  <c r="BY23" i="1"/>
  <c r="BY25" i="1"/>
  <c r="BY28" i="1"/>
  <c r="BY29" i="1"/>
  <c r="BY30" i="1"/>
  <c r="BY31" i="1"/>
  <c r="BY32" i="1"/>
  <c r="BY33" i="1"/>
  <c r="BY35" i="1"/>
  <c r="BY36" i="1"/>
  <c r="BY39" i="1"/>
  <c r="BY18" i="1"/>
  <c r="BY17" i="1"/>
  <c r="BY16" i="1"/>
  <c r="BY14" i="1"/>
  <c r="CA19" i="1"/>
  <c r="CA18" i="1"/>
  <c r="CA17" i="1"/>
  <c r="CA16" i="1"/>
  <c r="CA38" i="1"/>
  <c r="BZ38" i="1"/>
  <c r="CA36" i="1"/>
  <c r="BZ36" i="1"/>
  <c r="CA35" i="1"/>
  <c r="BZ35" i="1"/>
  <c r="CA33" i="1"/>
  <c r="BZ33" i="1"/>
  <c r="CA32" i="1"/>
  <c r="BZ32" i="1"/>
  <c r="CA31" i="1"/>
  <c r="BZ31" i="1"/>
  <c r="CA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BZ18" i="1"/>
  <c r="BZ17" i="1"/>
  <c r="BZ16" i="1"/>
  <c r="CA13" i="1"/>
  <c r="CA10" i="1"/>
  <c r="AE34" i="1"/>
  <c r="AE37" i="1" s="1"/>
  <c r="AE40" i="1" s="1"/>
  <c r="Y34" i="1"/>
  <c r="Y37" i="1" s="1"/>
  <c r="Y40" i="1" s="1"/>
  <c r="S34" i="1"/>
  <c r="S37" i="1" s="1"/>
  <c r="S40" i="1" s="1"/>
  <c r="M34" i="1"/>
  <c r="M37" i="1" s="1"/>
  <c r="M40" i="1" s="1"/>
  <c r="G34" i="1"/>
  <c r="G37" i="1" s="1"/>
  <c r="G40" i="1" s="1"/>
  <c r="AW10" i="1"/>
  <c r="AW39" i="1" s="1"/>
  <c r="AQ10" i="1"/>
  <c r="AQ39" i="1" s="1"/>
  <c r="AK10" i="1"/>
  <c r="AK39" i="1" s="1"/>
  <c r="AE10" i="1"/>
  <c r="AE39" i="1" s="1"/>
  <c r="Y10" i="1"/>
  <c r="Y39" i="1" s="1"/>
  <c r="S10" i="1"/>
  <c r="S39" i="1" s="1"/>
  <c r="M10" i="1"/>
  <c r="M39" i="1" s="1"/>
  <c r="G10" i="1"/>
  <c r="G39" i="1" s="1"/>
  <c r="BU10" i="1"/>
  <c r="BU39" i="1" s="1"/>
  <c r="BO10" i="1"/>
  <c r="BO39" i="1" s="1"/>
  <c r="BI10" i="1"/>
  <c r="BC10" i="1"/>
  <c r="BC39" i="1" s="1"/>
  <c r="BT10" i="1"/>
  <c r="BT39" i="1" s="1"/>
  <c r="BN10" i="1"/>
  <c r="BN39" i="1" s="1"/>
  <c r="BU34" i="1"/>
  <c r="BT34" i="1"/>
  <c r="BO34" i="1"/>
  <c r="BN34" i="1"/>
  <c r="BI39" i="1"/>
  <c r="BI34" i="1"/>
  <c r="BI37" i="1" s="1"/>
  <c r="BI40" i="1" s="1"/>
  <c r="BH34" i="1"/>
  <c r="BH37" i="1" s="1"/>
  <c r="BH40" i="1" s="1"/>
  <c r="BH10" i="1"/>
  <c r="BH39" i="1" s="1"/>
  <c r="BC34" i="1"/>
  <c r="BC37" i="1" s="1"/>
  <c r="BC40" i="1" s="1"/>
  <c r="BB34" i="1"/>
  <c r="BB37" i="1" s="1"/>
  <c r="BB40" i="1" s="1"/>
  <c r="BB10" i="1"/>
  <c r="BB39" i="1" s="1"/>
  <c r="AV10" i="1"/>
  <c r="AV39" i="1" s="1"/>
  <c r="AW34" i="1"/>
  <c r="AW37" i="1" s="1"/>
  <c r="AW40" i="1" s="1"/>
  <c r="AV34" i="1"/>
  <c r="AV37" i="1" s="1"/>
  <c r="AV40" i="1" s="1"/>
  <c r="AQ34" i="1"/>
  <c r="AQ37" i="1" s="1"/>
  <c r="AQ40" i="1" s="1"/>
  <c r="AP34" i="1"/>
  <c r="AP37" i="1" s="1"/>
  <c r="AP40" i="1" s="1"/>
  <c r="AP10" i="1"/>
  <c r="AP39" i="1" s="1"/>
  <c r="AK34" i="1"/>
  <c r="AK37" i="1" s="1"/>
  <c r="AK40" i="1" s="1"/>
  <c r="AJ34" i="1"/>
  <c r="AJ37" i="1" s="1"/>
  <c r="AJ40" i="1" s="1"/>
  <c r="AJ10" i="1"/>
  <c r="AJ39" i="1" s="1"/>
  <c r="AD10" i="1"/>
  <c r="AD39" i="1" s="1"/>
  <c r="AD34" i="1"/>
  <c r="AD37" i="1" s="1"/>
  <c r="AD40" i="1" s="1"/>
  <c r="X34" i="1"/>
  <c r="X37" i="1" s="1"/>
  <c r="X40" i="1" s="1"/>
  <c r="X10" i="1"/>
  <c r="X39" i="1" s="1"/>
  <c r="R34" i="1"/>
  <c r="R37" i="1" s="1"/>
  <c r="R40" i="1" s="1"/>
  <c r="R10" i="1"/>
  <c r="R39" i="1" s="1"/>
  <c r="L34" i="1"/>
  <c r="L37" i="1" s="1"/>
  <c r="L40" i="1" s="1"/>
  <c r="L10" i="1"/>
  <c r="L39" i="1" s="1"/>
  <c r="F34" i="1"/>
  <c r="F37" i="1" s="1"/>
  <c r="F40" i="1" s="1"/>
  <c r="F10" i="1"/>
  <c r="F39" i="1" s="1"/>
  <c r="BJ41" i="1" l="1"/>
  <c r="CB41" i="1" s="1"/>
  <c r="CB40" i="1"/>
  <c r="F41" i="1"/>
  <c r="CA39" i="1"/>
  <c r="BZ39" i="1"/>
  <c r="Y41" i="1"/>
  <c r="L41" i="1"/>
  <c r="S41" i="1"/>
  <c r="R41" i="1"/>
  <c r="CA34" i="1"/>
  <c r="BC41" i="1"/>
  <c r="AQ41" i="1"/>
  <c r="AE41" i="1"/>
  <c r="AK41" i="1"/>
  <c r="M41" i="1"/>
  <c r="G41" i="1"/>
  <c r="BT37" i="1"/>
  <c r="BT40" i="1" s="1"/>
  <c r="BT41" i="1" s="1"/>
  <c r="BU37" i="1"/>
  <c r="BU40" i="1" s="1"/>
  <c r="BU41" i="1" s="1"/>
  <c r="BN37" i="1"/>
  <c r="BN40" i="1" s="1"/>
  <c r="BN41" i="1" s="1"/>
  <c r="BH41" i="1"/>
  <c r="BI41" i="1"/>
  <c r="BB41" i="1"/>
  <c r="AP41" i="1"/>
  <c r="AV41" i="1"/>
  <c r="AW41" i="1"/>
  <c r="AJ41" i="1"/>
  <c r="AD41" i="1"/>
  <c r="X41" i="1"/>
  <c r="BQ10" i="1"/>
  <c r="BQ39" i="1" s="1"/>
  <c r="BR10" i="1"/>
  <c r="BR39" i="1" s="1"/>
  <c r="BS10" i="1"/>
  <c r="BS39" i="1" s="1"/>
  <c r="BW10" i="1"/>
  <c r="BX10" i="1"/>
  <c r="BY10" i="1"/>
  <c r="BW13" i="1"/>
  <c r="BX13" i="1"/>
  <c r="BY13" i="1"/>
  <c r="BW14" i="1"/>
  <c r="BX14" i="1"/>
  <c r="BW15" i="1"/>
  <c r="BX15" i="1"/>
  <c r="BX17" i="1"/>
  <c r="BW18" i="1"/>
  <c r="BX18" i="1"/>
  <c r="BW19" i="1"/>
  <c r="BX19" i="1"/>
  <c r="BX20" i="1"/>
  <c r="BW21" i="1"/>
  <c r="BX21" i="1"/>
  <c r="BX22" i="1"/>
  <c r="BX23" i="1"/>
  <c r="BX24" i="1"/>
  <c r="BY24" i="1" s="1"/>
  <c r="BX25" i="1"/>
  <c r="BX26" i="1"/>
  <c r="BX27" i="1"/>
  <c r="BY27" i="1" s="1"/>
  <c r="BX28" i="1"/>
  <c r="BX29" i="1"/>
  <c r="BX30" i="1"/>
  <c r="BX31" i="1"/>
  <c r="BX32" i="1"/>
  <c r="BX33" i="1"/>
  <c r="BQ34" i="1"/>
  <c r="BQ37" i="1" s="1"/>
  <c r="BQ40" i="1" s="1"/>
  <c r="BR34" i="1"/>
  <c r="BR37" i="1" s="1"/>
  <c r="BR40" i="1" s="1"/>
  <c r="BS34" i="1"/>
  <c r="BX35" i="1"/>
  <c r="BX36" i="1"/>
  <c r="BX38" i="1"/>
  <c r="BW39" i="1"/>
  <c r="BX39" i="1"/>
  <c r="BW34" i="1" l="1"/>
  <c r="BW37" i="1" s="1"/>
  <c r="BW40" i="1" s="1"/>
  <c r="BW41" i="1" s="1"/>
  <c r="BO37" i="1"/>
  <c r="BQ41" i="1"/>
  <c r="BR41" i="1"/>
  <c r="BX34" i="1"/>
  <c r="BX37" i="1" s="1"/>
  <c r="BS37" i="1"/>
  <c r="BS40" i="1" s="1"/>
  <c r="BZ10" i="1"/>
  <c r="BO40" i="1" l="1"/>
  <c r="CA37" i="1"/>
  <c r="BS41" i="1"/>
  <c r="BZ13" i="1"/>
  <c r="BZ34" i="1" s="1"/>
  <c r="BZ37" i="1" s="1"/>
  <c r="BZ40" i="1" s="1"/>
  <c r="BZ41" i="1" s="1"/>
  <c r="BO41" i="1" l="1"/>
  <c r="CA41" i="1" s="1"/>
  <c r="CA40" i="1"/>
  <c r="AB34" i="1"/>
  <c r="BM10" i="1" l="1"/>
  <c r="BM39" i="1" s="1"/>
  <c r="BL10" i="1"/>
  <c r="BK10" i="1"/>
  <c r="BG10" i="1"/>
  <c r="BG39" i="1" s="1"/>
  <c r="BF10" i="1"/>
  <c r="BF39" i="1" s="1"/>
  <c r="BE10" i="1"/>
  <c r="BA10" i="1"/>
  <c r="BA39" i="1" s="1"/>
  <c r="AZ10" i="1"/>
  <c r="AY10" i="1"/>
  <c r="AU10" i="1"/>
  <c r="AU39" i="1" s="1"/>
  <c r="BM34" i="1"/>
  <c r="BK34" i="1"/>
  <c r="BG34" i="1"/>
  <c r="BE34" i="1"/>
  <c r="BA34" i="1"/>
  <c r="AY34" i="1"/>
  <c r="AU34" i="1"/>
  <c r="AT34" i="1"/>
  <c r="AS34" i="1"/>
  <c r="AN34" i="1"/>
  <c r="AM34" i="1"/>
  <c r="AH34" i="1"/>
  <c r="AG34" i="1"/>
  <c r="AC34" i="1"/>
  <c r="AA34" i="1"/>
  <c r="V34" i="1"/>
  <c r="U34" i="1"/>
  <c r="BA37" i="1" l="1"/>
  <c r="BA40" i="1" s="1"/>
  <c r="BA41" i="1" s="1"/>
  <c r="AU37" i="1"/>
  <c r="AU40" i="1" s="1"/>
  <c r="BK37" i="1"/>
  <c r="BE37" i="1"/>
  <c r="AY37" i="1"/>
  <c r="AS37" i="1"/>
  <c r="AN37" i="1"/>
  <c r="AM37" i="1"/>
  <c r="AH37" i="1"/>
  <c r="AG37" i="1"/>
  <c r="AB37" i="1"/>
  <c r="AA37" i="1"/>
  <c r="V37" i="1"/>
  <c r="U37" i="1"/>
  <c r="I34" i="1"/>
  <c r="I37" i="1" s="1"/>
  <c r="J34" i="1"/>
  <c r="J37" i="1" s="1"/>
  <c r="O34" i="1"/>
  <c r="O37" i="1" s="1"/>
  <c r="P34" i="1"/>
  <c r="P37" i="1" s="1"/>
  <c r="C34" i="1"/>
  <c r="C37" i="1" s="1"/>
  <c r="D34" i="1"/>
  <c r="D37" i="1" s="1"/>
  <c r="AU41" i="1" l="1"/>
  <c r="BM37" i="1"/>
  <c r="BM40" i="1" s="1"/>
  <c r="BM41" i="1" s="1"/>
  <c r="BG37" i="1"/>
  <c r="BG40" i="1" s="1"/>
  <c r="AC37" i="1"/>
  <c r="AC40" i="1" s="1"/>
  <c r="AT10" i="1"/>
  <c r="AO20" i="1"/>
  <c r="AO10" i="1"/>
  <c r="AO39" i="1" s="1"/>
  <c r="AI10" i="1"/>
  <c r="AI39" i="1" s="1"/>
  <c r="AI20" i="1"/>
  <c r="AC10" i="1"/>
  <c r="AC39" i="1" s="1"/>
  <c r="W10" i="1"/>
  <c r="W39" i="1" s="1"/>
  <c r="Q10" i="1"/>
  <c r="Q39" i="1" s="1"/>
  <c r="K10" i="1"/>
  <c r="K39" i="1" s="1"/>
  <c r="E10" i="1"/>
  <c r="E39" i="1" s="1"/>
  <c r="AN10" i="1"/>
  <c r="AH10" i="1"/>
  <c r="AB10" i="1"/>
  <c r="V10" i="1"/>
  <c r="P10" i="1"/>
  <c r="BY20" i="1" l="1"/>
  <c r="BY34" i="1" s="1"/>
  <c r="BY37" i="1" s="1"/>
  <c r="AC41" i="1"/>
  <c r="BG41" i="1"/>
  <c r="W34" i="1"/>
  <c r="AI34" i="1"/>
  <c r="AO34" i="1"/>
  <c r="Q34" i="1"/>
  <c r="E34" i="1"/>
  <c r="K34" i="1"/>
  <c r="D10" i="1"/>
  <c r="J10" i="1"/>
  <c r="K37" i="1" l="1"/>
  <c r="K40" i="1" s="1"/>
  <c r="K41" i="1" s="1"/>
  <c r="D39" i="1"/>
  <c r="AO37" i="1" l="1"/>
  <c r="AO40" i="1" s="1"/>
  <c r="AO41" i="1" s="1"/>
  <c r="Q37" i="1"/>
  <c r="Q40" i="1" s="1"/>
  <c r="Q41" i="1" s="1"/>
  <c r="AI37" i="1"/>
  <c r="AI40" i="1" s="1"/>
  <c r="AI41" i="1" s="1"/>
  <c r="W37" i="1"/>
  <c r="W40" i="1" s="1"/>
  <c r="E37" i="1"/>
  <c r="E40" i="1" s="1"/>
  <c r="BL39" i="1"/>
  <c r="AZ39" i="1"/>
  <c r="AT39" i="1"/>
  <c r="AB39" i="1"/>
  <c r="V39" i="1"/>
  <c r="P39" i="1"/>
  <c r="J39" i="1"/>
  <c r="AN39" i="1"/>
  <c r="AH39" i="1"/>
  <c r="W41" i="1" l="1"/>
  <c r="BY40" i="1"/>
  <c r="BY41" i="1" s="1"/>
  <c r="E41" i="1"/>
  <c r="D40" i="1"/>
  <c r="D41" i="1" l="1"/>
  <c r="BK40" i="1" l="1"/>
  <c r="BK39" i="1"/>
  <c r="BE39" i="1"/>
  <c r="AY40" i="1"/>
  <c r="AY39" i="1"/>
  <c r="AS40" i="1"/>
  <c r="AS10" i="1"/>
  <c r="AS39" i="1" s="1"/>
  <c r="AM40" i="1"/>
  <c r="AM10" i="1"/>
  <c r="AM39" i="1" s="1"/>
  <c r="AG10" i="1"/>
  <c r="AG39" i="1" s="1"/>
  <c r="AG40" i="1"/>
  <c r="AA40" i="1"/>
  <c r="AA10" i="1"/>
  <c r="AA39" i="1" s="1"/>
  <c r="U40" i="1"/>
  <c r="U10" i="1"/>
  <c r="U39" i="1" s="1"/>
  <c r="O40" i="1"/>
  <c r="O10" i="1"/>
  <c r="O39" i="1" s="1"/>
  <c r="I40" i="1"/>
  <c r="I10" i="1"/>
  <c r="I39" i="1" s="1"/>
  <c r="C39" i="1"/>
  <c r="C40" i="1" l="1"/>
  <c r="C41" i="1" s="1"/>
  <c r="BE40" i="1"/>
  <c r="BE41" i="1" s="1"/>
  <c r="AY41" i="1"/>
  <c r="AM41" i="1"/>
  <c r="AA41" i="1"/>
  <c r="U41" i="1"/>
  <c r="O41" i="1"/>
  <c r="I41" i="1"/>
  <c r="BK41" i="1"/>
  <c r="AS41" i="1"/>
  <c r="AG41" i="1"/>
  <c r="AT37" i="1" l="1"/>
  <c r="AZ34" i="1" l="1"/>
  <c r="AB40" i="1"/>
  <c r="AB41" i="1" s="1"/>
  <c r="BL34" i="1"/>
  <c r="AN40" i="1"/>
  <c r="AN41" i="1" s="1"/>
  <c r="AT40" i="1"/>
  <c r="AT41" i="1" s="1"/>
  <c r="V40" i="1"/>
  <c r="V41" i="1" s="1"/>
  <c r="BL37" i="1" l="1"/>
  <c r="BL40" i="1" s="1"/>
  <c r="BL41" i="1" s="1"/>
  <c r="BF34" i="1"/>
  <c r="AZ37" i="1"/>
  <c r="AZ40" i="1" s="1"/>
  <c r="AZ41" i="1" s="1"/>
  <c r="P40" i="1"/>
  <c r="P41" i="1" s="1"/>
  <c r="AH40" i="1"/>
  <c r="AH41" i="1" s="1"/>
  <c r="J40" i="1" l="1"/>
  <c r="BF37" i="1" l="1"/>
  <c r="BF40" i="1" s="1"/>
  <c r="BF41" i="1" s="1"/>
  <c r="J41" i="1"/>
  <c r="BX40" i="1" l="1"/>
  <c r="BX41" i="1" s="1"/>
</calcChain>
</file>

<file path=xl/sharedStrings.xml><?xml version="1.0" encoding="utf-8"?>
<sst xmlns="http://schemas.openxmlformats.org/spreadsheetml/2006/main" count="153" uniqueCount="133">
  <si>
    <t>INCOME</t>
  </si>
  <si>
    <t>Assessments</t>
  </si>
  <si>
    <t>TOTAL INCOME</t>
  </si>
  <si>
    <t>EXPENSES</t>
  </si>
  <si>
    <t>River PlaceVillage Assessment</t>
  </si>
  <si>
    <t>Maintenance labor</t>
  </si>
  <si>
    <t>Trash Removal</t>
  </si>
  <si>
    <t>Landscape Maintenance</t>
  </si>
  <si>
    <t>Landscape Improvements</t>
  </si>
  <si>
    <t>Electricity</t>
  </si>
  <si>
    <t>Water</t>
  </si>
  <si>
    <t>Administrative Reimbursements</t>
  </si>
  <si>
    <t>Audit/Tax preparation</t>
  </si>
  <si>
    <t>Income Tax</t>
  </si>
  <si>
    <t>TOTAL EXPENSES</t>
  </si>
  <si>
    <t>NET INCOME (EXPENSES)</t>
  </si>
  <si>
    <t>Maintenance Supplies</t>
  </si>
  <si>
    <t>Annual</t>
  </si>
  <si>
    <t xml:space="preserve"> </t>
  </si>
  <si>
    <t>Reserve Study</t>
  </si>
  <si>
    <r>
      <t xml:space="preserve">        </t>
    </r>
    <r>
      <rPr>
        <b/>
        <u/>
        <sz val="11"/>
        <color theme="1"/>
        <rFont val="Calibri"/>
        <family val="2"/>
        <scheme val="minor"/>
      </rPr>
      <t>Total</t>
    </r>
  </si>
  <si>
    <t>Interest</t>
  </si>
  <si>
    <t>Legal Fees</t>
  </si>
  <si>
    <t>Fire Hydrant Annual Inspection</t>
  </si>
  <si>
    <t>Irrigation</t>
  </si>
  <si>
    <t>RPV Assessment: 50% paid by Lot 2</t>
  </si>
  <si>
    <t>Special Projects</t>
  </si>
  <si>
    <t>Monthly</t>
  </si>
  <si>
    <t>Notes:</t>
  </si>
  <si>
    <t>Accounting Services</t>
  </si>
  <si>
    <t>Special Assessment</t>
  </si>
  <si>
    <t>Curb Bumpers</t>
  </si>
  <si>
    <t>Exterior Lighting Repairs</t>
  </si>
  <si>
    <t>Trash Enclosure Repairs</t>
  </si>
  <si>
    <t>Other Repairs</t>
  </si>
  <si>
    <t>RESERVES</t>
  </si>
  <si>
    <t>Jan-16A</t>
  </si>
  <si>
    <t>Feb-16A</t>
  </si>
  <si>
    <t>Mar-16A</t>
  </si>
  <si>
    <t>May-16A</t>
  </si>
  <si>
    <t>Apr-16A</t>
  </si>
  <si>
    <t>Jun-16A</t>
  </si>
  <si>
    <t>Drainage</t>
  </si>
  <si>
    <t>Bank Service Charge</t>
  </si>
  <si>
    <t>Jul-16A</t>
  </si>
  <si>
    <t>Aug-16A</t>
  </si>
  <si>
    <t>Jan-17A</t>
  </si>
  <si>
    <t>Feb-17A</t>
  </si>
  <si>
    <t>Mar-17A</t>
  </si>
  <si>
    <t>Apr-17A</t>
  </si>
  <si>
    <t>May-17A</t>
  </si>
  <si>
    <t>Jun-17A</t>
  </si>
  <si>
    <t>Jul-17A</t>
  </si>
  <si>
    <t>Sep-16A</t>
  </si>
  <si>
    <t>Oct-16A</t>
  </si>
  <si>
    <t>Nov-16A</t>
  </si>
  <si>
    <t xml:space="preserve">                 EXPENSE SUBTOTAL</t>
  </si>
  <si>
    <t>CONTINGENCY @5%</t>
  </si>
  <si>
    <t>Aug-17A</t>
  </si>
  <si>
    <t>Actual</t>
  </si>
  <si>
    <t>Dec-16A</t>
  </si>
  <si>
    <t>Sep-17A</t>
  </si>
  <si>
    <t>OCT-17A</t>
  </si>
  <si>
    <t>Jan-18A</t>
  </si>
  <si>
    <t>Feb-18A</t>
  </si>
  <si>
    <t>Mar-18A</t>
  </si>
  <si>
    <t>Apr-18A</t>
  </si>
  <si>
    <t>May-18A</t>
  </si>
  <si>
    <t>Jun-18A</t>
  </si>
  <si>
    <t>Jul-18A</t>
  </si>
  <si>
    <t>Aug-18A</t>
  </si>
  <si>
    <t>Dec-17A</t>
  </si>
  <si>
    <t>Nov-17A</t>
  </si>
  <si>
    <t xml:space="preserve">O&amp;D, GL and PD Insurance </t>
  </si>
  <si>
    <t>50% of actual Assessmenet (the other 50% is paid by Lot 2 MOB as rent for sign); Assumes no increase in RP Master Entry Fee</t>
  </si>
  <si>
    <t>Sep-18A</t>
  </si>
  <si>
    <t>Insurance</t>
  </si>
  <si>
    <t>Oct-18A</t>
  </si>
  <si>
    <t>Jan-19A</t>
  </si>
  <si>
    <t>Feb-19A</t>
  </si>
  <si>
    <t>Mar-19A</t>
  </si>
  <si>
    <t>Apr-19A</t>
  </si>
  <si>
    <t>May-19A</t>
  </si>
  <si>
    <t>Jun-19A</t>
  </si>
  <si>
    <t>Jul-19A</t>
  </si>
  <si>
    <t>Aug-19A</t>
  </si>
  <si>
    <t>Sep-19A</t>
  </si>
  <si>
    <t>Dec-18A</t>
  </si>
  <si>
    <t>Nov-18A</t>
  </si>
  <si>
    <t>Building A</t>
  </si>
  <si>
    <t>Building B-101</t>
  </si>
  <si>
    <t>Building B-102</t>
  </si>
  <si>
    <t>Building C</t>
  </si>
  <si>
    <t>Building D</t>
  </si>
  <si>
    <t>Building E</t>
  </si>
  <si>
    <t>Reserve Balance</t>
  </si>
  <si>
    <t>Oct-19A</t>
  </si>
  <si>
    <t>Jan-20A</t>
  </si>
  <si>
    <t>Jan -21B</t>
  </si>
  <si>
    <t>Feb-20A</t>
  </si>
  <si>
    <t>Feb-21B</t>
  </si>
  <si>
    <t>Mar-21B</t>
  </si>
  <si>
    <t>Mar-20A</t>
  </si>
  <si>
    <t>Reserves @5%</t>
  </si>
  <si>
    <t>Nov-19A</t>
  </si>
  <si>
    <t>Dec-19A</t>
  </si>
  <si>
    <t>Study due every 5 years</t>
  </si>
  <si>
    <t>Campus Management - Alina/Shannon/Gary</t>
  </si>
  <si>
    <t>Apr-20A</t>
  </si>
  <si>
    <t>Apr-21B</t>
  </si>
  <si>
    <t>May-20A</t>
  </si>
  <si>
    <t>May 21-B</t>
  </si>
  <si>
    <t>Jun-20A</t>
  </si>
  <si>
    <t>Jun 21-B</t>
  </si>
  <si>
    <t>Jul-20A</t>
  </si>
  <si>
    <t>Jul-21A</t>
  </si>
  <si>
    <t>Aug-21B</t>
  </si>
  <si>
    <t>Aug-20A</t>
  </si>
  <si>
    <t>Sep-21B</t>
  </si>
  <si>
    <t>Oct-21B</t>
  </si>
  <si>
    <t>Nov-21B</t>
  </si>
  <si>
    <t>Dec-21B</t>
  </si>
  <si>
    <t>2021 Possible Special Projects</t>
  </si>
  <si>
    <t>Special Projects Place Holder - Jan 2021</t>
  </si>
  <si>
    <t>Year end surplus is added to Reserves</t>
  </si>
  <si>
    <t>2017-2021</t>
  </si>
  <si>
    <t>Association Reserves Study, August 27, 2018, p.18.</t>
  </si>
  <si>
    <t>2021 Reserves If Fully Funded</t>
  </si>
  <si>
    <t>Sep-20A</t>
  </si>
  <si>
    <t>Oct-20A</t>
  </si>
  <si>
    <t>Dec-20A</t>
  </si>
  <si>
    <t>BUDGET</t>
  </si>
  <si>
    <t>Nov-20A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</si>
</sst>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0" fillId="0" borderId="0" xfId="0" applyFill="1" applyBorder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44" fontId="0" fillId="0" borderId="0" xfId="1" applyFont="1" applyBorder="1"/>
    <xf numFmtId="0" fontId="0" fillId="0" borderId="2" xfId="0" applyBorder="1"/>
    <xf numFmtId="0" fontId="4" fillId="0" borderId="3" xfId="0" applyFont="1" applyBorder="1" applyAlignment="1">
      <alignment horizontal="right"/>
    </xf>
    <xf numFmtId="0" fontId="0" fillId="0" borderId="3" xfId="0" applyBorder="1"/>
    <xf numFmtId="0" fontId="6" fillId="0" borderId="0" xfId="0" applyFont="1" applyBorder="1"/>
    <xf numFmtId="44" fontId="6" fillId="0" borderId="0" xfId="1" applyFont="1" applyBorder="1"/>
    <xf numFmtId="44" fontId="2" fillId="0" borderId="0" xfId="1" applyFont="1" applyBorder="1"/>
    <xf numFmtId="0" fontId="0" fillId="0" borderId="5" xfId="0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0" fillId="0" borderId="8" xfId="0" applyFont="1" applyBorder="1"/>
    <xf numFmtId="0" fontId="0" fillId="0" borderId="0" xfId="0" applyFont="1"/>
    <xf numFmtId="44" fontId="0" fillId="0" borderId="4" xfId="1" applyFont="1" applyBorder="1"/>
    <xf numFmtId="0" fontId="0" fillId="0" borderId="11" xfId="0" applyBorder="1"/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0" fillId="0" borderId="11" xfId="1" applyFont="1" applyBorder="1"/>
    <xf numFmtId="44" fontId="0" fillId="0" borderId="13" xfId="1" applyFont="1" applyBorder="1"/>
    <xf numFmtId="44" fontId="0" fillId="0" borderId="12" xfId="0" applyNumberFormat="1" applyBorder="1"/>
    <xf numFmtId="44" fontId="0" fillId="0" borderId="11" xfId="0" applyNumberFormat="1" applyBorder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4" fontId="0" fillId="0" borderId="3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14" xfId="1" applyFont="1" applyBorder="1" applyAlignment="1">
      <alignment horizontal="right"/>
    </xf>
    <xf numFmtId="44" fontId="0" fillId="0" borderId="3" xfId="1" applyFont="1" applyBorder="1"/>
    <xf numFmtId="44" fontId="2" fillId="0" borderId="7" xfId="1" applyFont="1" applyBorder="1"/>
    <xf numFmtId="164" fontId="4" fillId="0" borderId="10" xfId="0" applyNumberFormat="1" applyFont="1" applyBorder="1" applyAlignment="1">
      <alignment horizontal="center"/>
    </xf>
    <xf numFmtId="44" fontId="0" fillId="0" borderId="11" xfId="1" applyFon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1" fillId="0" borderId="11" xfId="1" applyFont="1" applyBorder="1"/>
    <xf numFmtId="44" fontId="2" fillId="0" borderId="11" xfId="0" applyNumberFormat="1" applyFont="1" applyBorder="1"/>
    <xf numFmtId="44" fontId="2" fillId="0" borderId="13" xfId="1" applyFont="1" applyBorder="1"/>
    <xf numFmtId="44" fontId="2" fillId="0" borderId="12" xfId="1" applyFont="1" applyBorder="1"/>
    <xf numFmtId="0" fontId="2" fillId="0" borderId="5" xfId="0" applyFont="1" applyBorder="1"/>
    <xf numFmtId="164" fontId="4" fillId="0" borderId="0" xfId="0" applyNumberFormat="1" applyFont="1" applyBorder="1" applyAlignment="1">
      <alignment horizontal="center"/>
    </xf>
    <xf numFmtId="44" fontId="2" fillId="0" borderId="11" xfId="1" applyFont="1" applyBorder="1"/>
    <xf numFmtId="0" fontId="4" fillId="0" borderId="11" xfId="0" applyFont="1" applyBorder="1" applyAlignment="1">
      <alignment horizontal="center"/>
    </xf>
    <xf numFmtId="44" fontId="0" fillId="0" borderId="3" xfId="1" applyFont="1" applyFill="1" applyBorder="1"/>
    <xf numFmtId="44" fontId="0" fillId="0" borderId="5" xfId="1" applyFont="1" applyFill="1" applyBorder="1"/>
    <xf numFmtId="44" fontId="1" fillId="2" borderId="11" xfId="1" applyFont="1" applyFill="1" applyBorder="1"/>
    <xf numFmtId="44" fontId="1" fillId="2" borderId="3" xfId="1" applyFont="1" applyFill="1" applyBorder="1"/>
    <xf numFmtId="0" fontId="0" fillId="2" borderId="0" xfId="0" applyFill="1"/>
    <xf numFmtId="44" fontId="0" fillId="2" borderId="0" xfId="1" applyFont="1" applyFill="1" applyBorder="1"/>
    <xf numFmtId="44" fontId="1" fillId="0" borderId="0" xfId="1" applyFont="1" applyBorder="1"/>
    <xf numFmtId="44" fontId="0" fillId="0" borderId="12" xfId="1" applyFont="1" applyBorder="1"/>
    <xf numFmtId="44" fontId="1" fillId="0" borderId="13" xfId="1" applyFont="1" applyBorder="1"/>
    <xf numFmtId="0" fontId="4" fillId="0" borderId="1" xfId="0" applyFont="1" applyBorder="1"/>
    <xf numFmtId="44" fontId="0" fillId="0" borderId="11" xfId="1" applyFont="1" applyFill="1" applyBorder="1"/>
    <xf numFmtId="44" fontId="0" fillId="0" borderId="13" xfId="1" applyFont="1" applyFill="1" applyBorder="1"/>
    <xf numFmtId="0" fontId="3" fillId="0" borderId="0" xfId="0" applyFont="1" applyFill="1"/>
    <xf numFmtId="44" fontId="0" fillId="0" borderId="0" xfId="1" applyFont="1" applyFill="1" applyBorder="1"/>
    <xf numFmtId="44" fontId="7" fillId="0" borderId="11" xfId="1" applyFont="1" applyFill="1" applyBorder="1"/>
    <xf numFmtId="44" fontId="1" fillId="0" borderId="0" xfId="1" applyFont="1" applyFill="1" applyBorder="1"/>
    <xf numFmtId="44" fontId="7" fillId="0" borderId="13" xfId="1" applyFont="1" applyFill="1" applyBorder="1"/>
    <xf numFmtId="44" fontId="7" fillId="0" borderId="8" xfId="1" applyFont="1" applyFill="1" applyBorder="1"/>
    <xf numFmtId="0" fontId="0" fillId="0" borderId="12" xfId="0" applyBorder="1"/>
    <xf numFmtId="0" fontId="4" fillId="0" borderId="10" xfId="0" applyFont="1" applyBorder="1" applyAlignment="1">
      <alignment horizontal="center"/>
    </xf>
    <xf numFmtId="44" fontId="2" fillId="0" borderId="15" xfId="1" applyFont="1" applyBorder="1"/>
    <xf numFmtId="44" fontId="7" fillId="0" borderId="12" xfId="1" applyFont="1" applyFill="1" applyBorder="1"/>
    <xf numFmtId="44" fontId="1" fillId="2" borderId="12" xfId="1" applyFont="1" applyFill="1" applyBorder="1"/>
    <xf numFmtId="44" fontId="0" fillId="0" borderId="15" xfId="1" applyFont="1" applyFill="1" applyBorder="1"/>
    <xf numFmtId="0" fontId="3" fillId="0" borderId="8" xfId="0" applyFont="1" applyFill="1" applyBorder="1"/>
    <xf numFmtId="44" fontId="0" fillId="0" borderId="8" xfId="1" applyFont="1" applyFill="1" applyBorder="1"/>
    <xf numFmtId="0" fontId="8" fillId="0" borderId="0" xfId="0" applyFont="1" applyFill="1"/>
    <xf numFmtId="44" fontId="2" fillId="0" borderId="4" xfId="1" applyFont="1" applyBorder="1"/>
    <xf numFmtId="44" fontId="2" fillId="0" borderId="16" xfId="1" applyFont="1" applyBorder="1"/>
    <xf numFmtId="44" fontId="7" fillId="0" borderId="5" xfId="1" applyFont="1" applyFill="1" applyBorder="1"/>
    <xf numFmtId="44" fontId="7" fillId="0" borderId="7" xfId="1" applyFont="1" applyFill="1" applyBorder="1"/>
    <xf numFmtId="6" fontId="0" fillId="0" borderId="6" xfId="0" applyNumberFormat="1" applyBorder="1"/>
    <xf numFmtId="0" fontId="0" fillId="0" borderId="8" xfId="0" applyFill="1" applyBorder="1"/>
    <xf numFmtId="0" fontId="2" fillId="0" borderId="0" xfId="0" applyFont="1" applyBorder="1" applyAlignment="1">
      <alignment horizontal="center"/>
    </xf>
    <xf numFmtId="44" fontId="2" fillId="0" borderId="5" xfId="1" applyFont="1" applyBorder="1"/>
    <xf numFmtId="164" fontId="4" fillId="0" borderId="17" xfId="0" applyNumberFormat="1" applyFont="1" applyBorder="1" applyAlignment="1">
      <alignment horizontal="center"/>
    </xf>
    <xf numFmtId="0" fontId="0" fillId="0" borderId="4" xfId="0" applyBorder="1"/>
    <xf numFmtId="44" fontId="0" fillId="0" borderId="4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1" fillId="2" borderId="4" xfId="1" applyFont="1" applyFill="1" applyBorder="1"/>
    <xf numFmtId="44" fontId="7" fillId="0" borderId="9" xfId="1" applyFont="1" applyFill="1" applyBorder="1"/>
    <xf numFmtId="44" fontId="7" fillId="0" borderId="4" xfId="1" applyFont="1" applyFill="1" applyBorder="1"/>
    <xf numFmtId="44" fontId="2" fillId="0" borderId="9" xfId="1" applyFont="1" applyBorder="1"/>
    <xf numFmtId="44" fontId="0" fillId="0" borderId="8" xfId="1" applyFont="1" applyBorder="1" applyAlignment="1">
      <alignment horizontal="right"/>
    </xf>
    <xf numFmtId="44" fontId="1" fillId="2" borderId="0" xfId="1" applyFont="1" applyFill="1" applyBorder="1"/>
    <xf numFmtId="44" fontId="7" fillId="0" borderId="0" xfId="1" applyFont="1" applyFill="1" applyBorder="1"/>
    <xf numFmtId="44" fontId="7" fillId="0" borderId="6" xfId="1" applyFont="1" applyFill="1" applyBorder="1"/>
    <xf numFmtId="44" fontId="2" fillId="0" borderId="8" xfId="1" applyFont="1" applyBorder="1"/>
    <xf numFmtId="44" fontId="7" fillId="0" borderId="14" xfId="1" applyFont="1" applyFill="1" applyBorder="1"/>
    <xf numFmtId="44" fontId="0" fillId="0" borderId="4" xfId="1" applyFont="1" applyFill="1" applyBorder="1"/>
    <xf numFmtId="44" fontId="0" fillId="0" borderId="12" xfId="1" applyFont="1" applyFill="1" applyBorder="1"/>
    <xf numFmtId="44" fontId="7" fillId="0" borderId="18" xfId="1" applyFont="1" applyFill="1" applyBorder="1"/>
    <xf numFmtId="44" fontId="2" fillId="0" borderId="3" xfId="0" applyNumberFormat="1" applyFont="1" applyBorder="1"/>
    <xf numFmtId="44" fontId="2" fillId="0" borderId="14" xfId="1" applyFont="1" applyBorder="1"/>
    <xf numFmtId="44" fontId="2" fillId="0" borderId="0" xfId="0" applyNumberFormat="1" applyFont="1" applyBorder="1"/>
    <xf numFmtId="44" fontId="2" fillId="0" borderId="6" xfId="1" applyFont="1" applyBorder="1"/>
    <xf numFmtId="44" fontId="0" fillId="0" borderId="3" xfId="0" applyNumberFormat="1" applyBorder="1"/>
    <xf numFmtId="44" fontId="0" fillId="0" borderId="14" xfId="1" applyFont="1" applyBorder="1"/>
    <xf numFmtId="44" fontId="0" fillId="0" borderId="4" xfId="0" applyNumberFormat="1" applyBorder="1"/>
    <xf numFmtId="44" fontId="0" fillId="0" borderId="10" xfId="0" applyNumberFormat="1" applyBorder="1"/>
    <xf numFmtId="44" fontId="1" fillId="0" borderId="13" xfId="1" applyFont="1" applyFill="1" applyBorder="1"/>
    <xf numFmtId="7" fontId="1" fillId="2" borderId="11" xfId="1" applyNumberFormat="1" applyFont="1" applyFill="1" applyBorder="1"/>
    <xf numFmtId="44" fontId="1" fillId="0" borderId="12" xfId="1" applyFont="1" applyFill="1" applyBorder="1"/>
    <xf numFmtId="0" fontId="0" fillId="2" borderId="0" xfId="0" applyFill="1" applyBorder="1"/>
    <xf numFmtId="44" fontId="2" fillId="0" borderId="3" xfId="1" applyFont="1" applyBorder="1"/>
    <xf numFmtId="0" fontId="0" fillId="0" borderId="11" xfId="0" applyFont="1" applyBorder="1"/>
    <xf numFmtId="44" fontId="7" fillId="0" borderId="10" xfId="1" applyFont="1" applyFill="1" applyBorder="1"/>
    <xf numFmtId="0" fontId="0" fillId="0" borderId="11" xfId="0" applyFill="1" applyBorder="1"/>
    <xf numFmtId="44" fontId="1" fillId="2" borderId="10" xfId="1" applyFont="1" applyFill="1" applyBorder="1"/>
    <xf numFmtId="0" fontId="4" fillId="0" borderId="17" xfId="0" applyFont="1" applyBorder="1" applyAlignment="1">
      <alignment horizontal="center"/>
    </xf>
    <xf numFmtId="0" fontId="0" fillId="2" borderId="5" xfId="0" applyFill="1" applyBorder="1"/>
    <xf numFmtId="44" fontId="0" fillId="2" borderId="7" xfId="1" applyFont="1" applyFill="1" applyBorder="1"/>
    <xf numFmtId="0" fontId="10" fillId="0" borderId="0" xfId="0" applyFont="1"/>
    <xf numFmtId="0" fontId="11" fillId="0" borderId="0" xfId="0" applyFont="1"/>
    <xf numFmtId="44" fontId="1" fillId="2" borderId="15" xfId="1" applyFont="1" applyFill="1" applyBorder="1"/>
    <xf numFmtId="44" fontId="1" fillId="0" borderId="4" xfId="1" applyFont="1" applyFill="1" applyBorder="1"/>
    <xf numFmtId="44" fontId="0" fillId="0" borderId="10" xfId="1" applyFont="1" applyFill="1" applyBorder="1"/>
    <xf numFmtId="44" fontId="7" fillId="0" borderId="3" xfId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7" fillId="0" borderId="15" xfId="1" applyFont="1" applyFill="1" applyBorder="1"/>
    <xf numFmtId="44" fontId="7" fillId="0" borderId="19" xfId="1" applyFont="1" applyFill="1" applyBorder="1"/>
    <xf numFmtId="44" fontId="1" fillId="0" borderId="4" xfId="1" applyFont="1" applyBorder="1"/>
    <xf numFmtId="44" fontId="0" fillId="0" borderId="9" xfId="1" applyFont="1" applyFill="1" applyBorder="1"/>
    <xf numFmtId="0" fontId="0" fillId="0" borderId="3" xfId="0" applyFont="1" applyBorder="1"/>
    <xf numFmtId="0" fontId="4" fillId="0" borderId="1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4" fontId="1" fillId="0" borderId="9" xfId="1" applyFont="1" applyBorder="1"/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9" fillId="0" borderId="0" xfId="1" applyFont="1" applyBorder="1"/>
    <xf numFmtId="0" fontId="0" fillId="0" borderId="10" xfId="0" applyBorder="1"/>
    <xf numFmtId="0" fontId="2" fillId="0" borderId="1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73"/>
  <sheetViews>
    <sheetView tabSelected="1" topLeftCell="A41" zoomScaleNormal="100" workbookViewId="0">
      <selection activeCell="B60" sqref="B60"/>
    </sheetView>
  </sheetViews>
  <sheetFormatPr defaultRowHeight="15" x14ac:dyDescent="0.25"/>
  <cols>
    <col min="1" max="1" width="51.85546875" bestFit="1" customWidth="1"/>
    <col min="2" max="2" width="22.28515625" customWidth="1"/>
    <col min="3" max="3" width="12.28515625" bestFit="1" customWidth="1"/>
    <col min="4" max="4" width="11.28515625" bestFit="1" customWidth="1"/>
    <col min="5" max="5" width="12.5703125" bestFit="1" customWidth="1"/>
    <col min="6" max="8" width="12.5703125" customWidth="1"/>
    <col min="9" max="9" width="11.5703125" bestFit="1" customWidth="1"/>
    <col min="10" max="10" width="12.5703125" bestFit="1" customWidth="1"/>
    <col min="11" max="11" width="11.5703125" bestFit="1" customWidth="1"/>
    <col min="12" max="14" width="11.5703125" customWidth="1"/>
    <col min="15" max="17" width="11.28515625" bestFit="1" customWidth="1"/>
    <col min="18" max="20" width="11.28515625" customWidth="1"/>
    <col min="21" max="21" width="11.5703125" customWidth="1"/>
    <col min="22" max="26" width="12.28515625" customWidth="1"/>
    <col min="27" max="27" width="10.5703125" customWidth="1"/>
    <col min="28" max="28" width="11.5703125" customWidth="1"/>
    <col min="29" max="29" width="12.28515625" bestFit="1" customWidth="1"/>
    <col min="30" max="32" width="12.28515625" customWidth="1"/>
    <col min="33" max="33" width="11.28515625" customWidth="1"/>
    <col min="34" max="38" width="12.28515625" customWidth="1"/>
    <col min="39" max="39" width="10.5703125" customWidth="1"/>
    <col min="40" max="44" width="11.28515625" customWidth="1"/>
    <col min="45" max="45" width="11.28515625" bestFit="1" customWidth="1"/>
    <col min="46" max="50" width="11.28515625" customWidth="1"/>
    <col min="51" max="51" width="11.5703125" bestFit="1" customWidth="1"/>
    <col min="52" max="56" width="12.28515625" customWidth="1"/>
    <col min="57" max="57" width="11.5703125" bestFit="1" customWidth="1"/>
    <col min="58" max="59" width="12.28515625" bestFit="1" customWidth="1"/>
    <col min="60" max="68" width="12.28515625" customWidth="1"/>
    <col min="69" max="69" width="10.5703125" customWidth="1"/>
    <col min="70" max="74" width="11.28515625" customWidth="1"/>
    <col min="75" max="75" width="12.5703125" bestFit="1" customWidth="1"/>
    <col min="76" max="76" width="13.42578125" bestFit="1" customWidth="1"/>
    <col min="77" max="77" width="12.5703125" bestFit="1" customWidth="1"/>
    <col min="78" max="80" width="12.5703125" customWidth="1"/>
  </cols>
  <sheetData>
    <row r="1" spans="1:81" ht="26.25" x14ac:dyDescent="0.4">
      <c r="B1" s="123"/>
    </row>
    <row r="2" spans="1:81" ht="24" thickBot="1" x14ac:dyDescent="0.4">
      <c r="C2" s="124"/>
    </row>
    <row r="3" spans="1:81" ht="27" thickBot="1" x14ac:dyDescent="0.4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39">
        <v>2016</v>
      </c>
      <c r="BX3" s="140">
        <v>2017</v>
      </c>
      <c r="BY3" s="140">
        <v>2018</v>
      </c>
      <c r="BZ3" s="139">
        <v>2019</v>
      </c>
      <c r="CA3" s="139">
        <v>2020</v>
      </c>
      <c r="CB3" s="141">
        <v>2021</v>
      </c>
    </row>
    <row r="4" spans="1:81" x14ac:dyDescent="0.25">
      <c r="A4" s="12"/>
      <c r="B4" s="48"/>
      <c r="C4" s="40" t="s">
        <v>36</v>
      </c>
      <c r="D4" s="40" t="s">
        <v>46</v>
      </c>
      <c r="E4" s="40" t="s">
        <v>63</v>
      </c>
      <c r="F4" s="40" t="s">
        <v>78</v>
      </c>
      <c r="G4" s="40" t="s">
        <v>97</v>
      </c>
      <c r="H4" s="34" t="s">
        <v>98</v>
      </c>
      <c r="I4" s="40" t="s">
        <v>37</v>
      </c>
      <c r="J4" s="40" t="s">
        <v>47</v>
      </c>
      <c r="K4" s="86" t="s">
        <v>64</v>
      </c>
      <c r="L4" s="33" t="s">
        <v>79</v>
      </c>
      <c r="M4" s="40" t="s">
        <v>99</v>
      </c>
      <c r="N4" s="40" t="s">
        <v>100</v>
      </c>
      <c r="O4" s="40" t="s">
        <v>38</v>
      </c>
      <c r="P4" s="34" t="s">
        <v>48</v>
      </c>
      <c r="Q4" s="40" t="s">
        <v>65</v>
      </c>
      <c r="R4" s="34" t="s">
        <v>80</v>
      </c>
      <c r="S4" s="40" t="s">
        <v>102</v>
      </c>
      <c r="T4" s="86" t="s">
        <v>101</v>
      </c>
      <c r="U4" s="40" t="s">
        <v>40</v>
      </c>
      <c r="V4" s="34" t="s">
        <v>49</v>
      </c>
      <c r="W4" s="40" t="s">
        <v>66</v>
      </c>
      <c r="X4" s="34" t="s">
        <v>81</v>
      </c>
      <c r="Y4" s="40" t="s">
        <v>108</v>
      </c>
      <c r="Z4" s="34" t="s">
        <v>109</v>
      </c>
      <c r="AA4" s="40" t="s">
        <v>39</v>
      </c>
      <c r="AB4" s="34" t="s">
        <v>50</v>
      </c>
      <c r="AC4" s="40" t="s">
        <v>67</v>
      </c>
      <c r="AD4" s="86" t="s">
        <v>82</v>
      </c>
      <c r="AE4" s="86" t="s">
        <v>110</v>
      </c>
      <c r="AF4" s="86" t="s">
        <v>111</v>
      </c>
      <c r="AG4" s="40" t="s">
        <v>41</v>
      </c>
      <c r="AH4" s="40" t="s">
        <v>51</v>
      </c>
      <c r="AI4" s="34" t="s">
        <v>68</v>
      </c>
      <c r="AJ4" s="40" t="s">
        <v>83</v>
      </c>
      <c r="AK4" s="40" t="s">
        <v>112</v>
      </c>
      <c r="AL4" s="40" t="s">
        <v>113</v>
      </c>
      <c r="AM4" s="40" t="s">
        <v>44</v>
      </c>
      <c r="AN4" s="40" t="s">
        <v>52</v>
      </c>
      <c r="AO4" s="40" t="s">
        <v>69</v>
      </c>
      <c r="AP4" s="40" t="s">
        <v>84</v>
      </c>
      <c r="AQ4" s="40" t="s">
        <v>114</v>
      </c>
      <c r="AR4" s="40" t="s">
        <v>115</v>
      </c>
      <c r="AS4" s="40" t="s">
        <v>45</v>
      </c>
      <c r="AT4" s="40" t="s">
        <v>58</v>
      </c>
      <c r="AU4" s="40" t="s">
        <v>70</v>
      </c>
      <c r="AV4" s="40" t="s">
        <v>85</v>
      </c>
      <c r="AW4" s="40" t="s">
        <v>117</v>
      </c>
      <c r="AX4" s="40" t="s">
        <v>116</v>
      </c>
      <c r="AY4" s="40" t="s">
        <v>53</v>
      </c>
      <c r="AZ4" s="40" t="s">
        <v>61</v>
      </c>
      <c r="BA4" s="40" t="s">
        <v>75</v>
      </c>
      <c r="BB4" s="40" t="s">
        <v>86</v>
      </c>
      <c r="BC4" s="40" t="s">
        <v>128</v>
      </c>
      <c r="BD4" s="40" t="s">
        <v>118</v>
      </c>
      <c r="BE4" s="40" t="s">
        <v>54</v>
      </c>
      <c r="BF4" s="40" t="s">
        <v>62</v>
      </c>
      <c r="BG4" s="40" t="s">
        <v>77</v>
      </c>
      <c r="BH4" s="40" t="s">
        <v>96</v>
      </c>
      <c r="BI4" s="40" t="s">
        <v>129</v>
      </c>
      <c r="BJ4" s="40" t="s">
        <v>119</v>
      </c>
      <c r="BK4" s="40" t="s">
        <v>55</v>
      </c>
      <c r="BL4" s="40" t="s">
        <v>72</v>
      </c>
      <c r="BM4" s="40" t="s">
        <v>88</v>
      </c>
      <c r="BN4" s="40" t="s">
        <v>104</v>
      </c>
      <c r="BO4" s="40" t="s">
        <v>132</v>
      </c>
      <c r="BP4" s="40" t="s">
        <v>120</v>
      </c>
      <c r="BQ4" s="40" t="s">
        <v>60</v>
      </c>
      <c r="BR4" s="70" t="s">
        <v>71</v>
      </c>
      <c r="BS4" s="70" t="s">
        <v>87</v>
      </c>
      <c r="BT4" s="70" t="s">
        <v>105</v>
      </c>
      <c r="BU4" s="136" t="s">
        <v>130</v>
      </c>
      <c r="BV4" s="70" t="s">
        <v>121</v>
      </c>
      <c r="BW4" s="137" t="s">
        <v>59</v>
      </c>
      <c r="BX4" s="129" t="s">
        <v>59</v>
      </c>
      <c r="BY4" s="129" t="s">
        <v>59</v>
      </c>
      <c r="BZ4" s="50" t="s">
        <v>59</v>
      </c>
      <c r="CA4" s="50" t="s">
        <v>59</v>
      </c>
      <c r="CB4" s="130" t="s">
        <v>131</v>
      </c>
    </row>
    <row r="5" spans="1:81" x14ac:dyDescent="0.25">
      <c r="B5" s="7"/>
      <c r="C5" s="26"/>
      <c r="D5" s="26"/>
      <c r="E5" s="26"/>
      <c r="F5" s="26"/>
      <c r="G5" s="26"/>
      <c r="H5" s="7"/>
      <c r="I5" s="26"/>
      <c r="J5" s="26"/>
      <c r="K5" s="87"/>
      <c r="L5" s="16"/>
      <c r="M5" s="26"/>
      <c r="N5" s="26"/>
      <c r="O5" s="26"/>
      <c r="P5" s="7"/>
      <c r="Q5" s="26"/>
      <c r="R5" s="7"/>
      <c r="S5" s="26"/>
      <c r="T5" s="87"/>
      <c r="U5" s="26"/>
      <c r="V5" s="7"/>
      <c r="W5" s="26"/>
      <c r="X5" s="7"/>
      <c r="Y5" s="26"/>
      <c r="Z5" s="87"/>
      <c r="AA5" s="26"/>
      <c r="AB5" s="7"/>
      <c r="AC5" s="26"/>
      <c r="AD5" s="87"/>
      <c r="AE5" s="87"/>
      <c r="AF5" s="87"/>
      <c r="AG5" s="26"/>
      <c r="AH5" s="26"/>
      <c r="AI5" s="7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135"/>
      <c r="BV5" s="116"/>
      <c r="BW5" s="25"/>
      <c r="BX5" s="16"/>
      <c r="BY5" s="16"/>
      <c r="BZ5" s="26"/>
      <c r="CA5" s="142" t="s">
        <v>18</v>
      </c>
      <c r="CB5" s="87"/>
    </row>
    <row r="6" spans="1:81" x14ac:dyDescent="0.25">
      <c r="A6" s="1" t="s">
        <v>0</v>
      </c>
      <c r="B6" s="7"/>
      <c r="C6" s="26"/>
      <c r="D6" s="26"/>
      <c r="E6" s="26"/>
      <c r="F6" s="26"/>
      <c r="G6" s="26"/>
      <c r="H6" s="7"/>
      <c r="I6" s="26"/>
      <c r="J6" s="26"/>
      <c r="K6" s="87"/>
      <c r="L6" s="16"/>
      <c r="M6" s="26"/>
      <c r="N6" s="26"/>
      <c r="O6" s="26"/>
      <c r="P6" s="7"/>
      <c r="Q6" s="26"/>
      <c r="R6" s="7"/>
      <c r="S6" s="26"/>
      <c r="T6" s="87"/>
      <c r="U6" s="26"/>
      <c r="V6" s="7"/>
      <c r="W6" s="26"/>
      <c r="X6" s="7"/>
      <c r="Y6" s="26"/>
      <c r="Z6" s="87"/>
      <c r="AA6" s="26"/>
      <c r="AB6" s="7"/>
      <c r="AC6" s="26"/>
      <c r="AD6" s="87">
        <v>830</v>
      </c>
      <c r="AE6" s="87"/>
      <c r="AF6" s="87"/>
      <c r="AG6" s="26"/>
      <c r="AH6" s="26"/>
      <c r="AI6" s="7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135"/>
      <c r="BV6" s="116"/>
      <c r="BW6" s="25"/>
      <c r="BX6" s="16"/>
      <c r="BY6" s="16"/>
      <c r="BZ6" s="26"/>
      <c r="CA6" s="26"/>
      <c r="CB6" s="87"/>
    </row>
    <row r="7" spans="1:81" x14ac:dyDescent="0.25">
      <c r="A7" t="s">
        <v>1</v>
      </c>
      <c r="B7" s="36"/>
      <c r="C7" s="41">
        <v>7958.34</v>
      </c>
      <c r="D7" s="41">
        <v>10916.67</v>
      </c>
      <c r="E7" s="41">
        <v>10916.67</v>
      </c>
      <c r="F7" s="41">
        <v>10916.67</v>
      </c>
      <c r="G7" s="41">
        <v>10916.67</v>
      </c>
      <c r="H7" s="88">
        <v>10916.67</v>
      </c>
      <c r="I7" s="41">
        <v>7958.34</v>
      </c>
      <c r="J7" s="41">
        <v>10916.67</v>
      </c>
      <c r="K7" s="88">
        <v>10916.67</v>
      </c>
      <c r="L7" s="36">
        <v>10916.67</v>
      </c>
      <c r="M7" s="41">
        <v>10916.67</v>
      </c>
      <c r="N7" s="41">
        <v>10916.67</v>
      </c>
      <c r="O7" s="41">
        <v>7958.34</v>
      </c>
      <c r="P7" s="36">
        <v>10916.67</v>
      </c>
      <c r="Q7" s="41">
        <v>10916.67</v>
      </c>
      <c r="R7" s="35">
        <v>10916.67</v>
      </c>
      <c r="S7" s="41">
        <v>10916.67</v>
      </c>
      <c r="T7" s="88">
        <v>10916.67</v>
      </c>
      <c r="U7" s="41">
        <v>7958.34</v>
      </c>
      <c r="V7" s="36">
        <v>10916.67</v>
      </c>
      <c r="W7" s="41">
        <v>10916.67</v>
      </c>
      <c r="X7" s="35">
        <v>10916.67</v>
      </c>
      <c r="Y7" s="41">
        <v>10916.67</v>
      </c>
      <c r="Z7" s="88">
        <v>10916.67</v>
      </c>
      <c r="AA7" s="41">
        <v>7958.34</v>
      </c>
      <c r="AB7" s="36">
        <v>10916.67</v>
      </c>
      <c r="AC7" s="41">
        <v>10916.67</v>
      </c>
      <c r="AD7" s="41">
        <v>10916.67</v>
      </c>
      <c r="AE7" s="41">
        <v>10916.67</v>
      </c>
      <c r="AF7" s="88">
        <v>10916.67</v>
      </c>
      <c r="AG7" s="41">
        <v>7958.34</v>
      </c>
      <c r="AH7" s="41">
        <v>10916.67</v>
      </c>
      <c r="AI7" s="35">
        <v>10916.67</v>
      </c>
      <c r="AJ7" s="41">
        <v>10916.67</v>
      </c>
      <c r="AK7" s="41">
        <v>10916.67</v>
      </c>
      <c r="AL7" s="88">
        <v>10916.67</v>
      </c>
      <c r="AM7" s="41">
        <v>6443.36</v>
      </c>
      <c r="AN7" s="41">
        <v>10916.67</v>
      </c>
      <c r="AO7" s="41">
        <v>10916.67</v>
      </c>
      <c r="AP7" s="41">
        <v>10916.67</v>
      </c>
      <c r="AQ7" s="41">
        <v>10916.67</v>
      </c>
      <c r="AR7" s="88">
        <v>10916.67</v>
      </c>
      <c r="AS7" s="41">
        <v>9473.32</v>
      </c>
      <c r="AT7" s="41">
        <v>10916.67</v>
      </c>
      <c r="AU7" s="41">
        <v>10916.67</v>
      </c>
      <c r="AV7" s="41">
        <v>10916.67</v>
      </c>
      <c r="AW7" s="41">
        <v>10916.67</v>
      </c>
      <c r="AX7" s="88">
        <v>10916.67</v>
      </c>
      <c r="AY7" s="41">
        <v>7958.34</v>
      </c>
      <c r="AZ7" s="41">
        <v>10916.67</v>
      </c>
      <c r="BA7" s="41">
        <v>10916.67</v>
      </c>
      <c r="BB7" s="41">
        <v>10916.67</v>
      </c>
      <c r="BC7" s="41">
        <v>10916.67</v>
      </c>
      <c r="BD7" s="88">
        <v>10916.67</v>
      </c>
      <c r="BE7" s="41">
        <v>6443.36</v>
      </c>
      <c r="BF7" s="41">
        <v>10916.67</v>
      </c>
      <c r="BG7" s="41">
        <v>10916.67</v>
      </c>
      <c r="BH7" s="41">
        <v>10916.67</v>
      </c>
      <c r="BI7" s="41">
        <v>10916.67</v>
      </c>
      <c r="BJ7" s="88">
        <v>10916.67</v>
      </c>
      <c r="BK7" s="41">
        <v>9473.32</v>
      </c>
      <c r="BL7" s="41">
        <v>10916.67</v>
      </c>
      <c r="BM7" s="41">
        <v>10916.67</v>
      </c>
      <c r="BN7" s="41">
        <v>10916.67</v>
      </c>
      <c r="BO7" s="41">
        <v>10916.67</v>
      </c>
      <c r="BP7" s="88">
        <v>10916.67</v>
      </c>
      <c r="BQ7" s="41">
        <v>7944.34</v>
      </c>
      <c r="BR7" s="41">
        <v>10916.67</v>
      </c>
      <c r="BS7" s="41">
        <v>10916.67</v>
      </c>
      <c r="BT7" s="41">
        <v>10916.67</v>
      </c>
      <c r="BU7" s="35">
        <v>10916.67</v>
      </c>
      <c r="BV7" s="41">
        <v>10916.67</v>
      </c>
      <c r="BW7" s="25">
        <v>95486.080000000002</v>
      </c>
      <c r="BX7" s="38">
        <v>131000.04</v>
      </c>
      <c r="BY7" s="38">
        <v>131000.04</v>
      </c>
      <c r="BZ7" s="29">
        <v>131000.04</v>
      </c>
      <c r="CA7" s="29">
        <v>131000.04</v>
      </c>
      <c r="CB7" s="29">
        <v>131000.04</v>
      </c>
    </row>
    <row r="8" spans="1:81" x14ac:dyDescent="0.25">
      <c r="A8" t="s">
        <v>30</v>
      </c>
      <c r="B8" s="36"/>
      <c r="C8" s="41"/>
      <c r="D8" s="41"/>
      <c r="E8" s="41"/>
      <c r="F8" s="41"/>
      <c r="G8" s="41"/>
      <c r="H8" s="88"/>
      <c r="I8" s="41"/>
      <c r="J8" s="41"/>
      <c r="K8" s="88"/>
      <c r="L8" s="35"/>
      <c r="M8" s="41"/>
      <c r="N8" s="41"/>
      <c r="O8" s="41"/>
      <c r="P8" s="36"/>
      <c r="Q8" s="41"/>
      <c r="R8" s="35"/>
      <c r="S8" s="41"/>
      <c r="T8" s="88"/>
      <c r="U8" s="41"/>
      <c r="V8" s="36"/>
      <c r="W8" s="41"/>
      <c r="X8" s="35"/>
      <c r="Y8" s="41"/>
      <c r="Z8" s="88"/>
      <c r="AA8" s="41"/>
      <c r="AB8" s="36"/>
      <c r="AC8" s="41"/>
      <c r="AD8" s="41"/>
      <c r="AE8" s="41"/>
      <c r="AF8" s="88"/>
      <c r="AG8" s="41"/>
      <c r="AH8" s="41"/>
      <c r="AI8" s="35"/>
      <c r="AJ8" s="41"/>
      <c r="AK8" s="41"/>
      <c r="AL8" s="88"/>
      <c r="AM8" s="41"/>
      <c r="AN8" s="41"/>
      <c r="AO8" s="41"/>
      <c r="AP8" s="41"/>
      <c r="AQ8" s="41"/>
      <c r="AR8" s="88"/>
      <c r="AS8" s="41"/>
      <c r="AT8" s="41"/>
      <c r="AU8" s="41"/>
      <c r="AV8" s="41"/>
      <c r="AW8" s="41"/>
      <c r="AX8" s="88"/>
      <c r="AY8" s="41"/>
      <c r="AZ8" s="41"/>
      <c r="BA8" s="41"/>
      <c r="BB8" s="41"/>
      <c r="BC8" s="41"/>
      <c r="BD8" s="88"/>
      <c r="BE8" s="41"/>
      <c r="BF8" s="41"/>
      <c r="BG8" s="41"/>
      <c r="BH8" s="41"/>
      <c r="BI8" s="41"/>
      <c r="BJ8" s="88"/>
      <c r="BK8" s="41"/>
      <c r="BL8" s="41"/>
      <c r="BM8" s="41"/>
      <c r="BN8" s="41"/>
      <c r="BO8" s="41"/>
      <c r="BP8" s="88"/>
      <c r="BQ8" s="41"/>
      <c r="BR8" s="41"/>
      <c r="BS8" s="41"/>
      <c r="BT8" s="41"/>
      <c r="BU8" s="35"/>
      <c r="BV8" s="41"/>
      <c r="BW8" s="25"/>
      <c r="BX8" s="16"/>
      <c r="BY8" s="16"/>
      <c r="BZ8" s="26"/>
      <c r="CA8" s="26"/>
      <c r="CB8" s="26"/>
    </row>
    <row r="9" spans="1:81" ht="15.75" thickBot="1" x14ac:dyDescent="0.3">
      <c r="A9" s="23" t="s">
        <v>21</v>
      </c>
      <c r="B9" s="36"/>
      <c r="C9" s="42"/>
      <c r="D9" s="42"/>
      <c r="E9" s="42"/>
      <c r="F9" s="42"/>
      <c r="G9" s="42"/>
      <c r="H9" s="89"/>
      <c r="I9" s="42"/>
      <c r="J9" s="42"/>
      <c r="K9" s="89"/>
      <c r="L9" s="37"/>
      <c r="M9" s="42"/>
      <c r="N9" s="42"/>
      <c r="O9" s="42"/>
      <c r="P9" s="94"/>
      <c r="Q9" s="42"/>
      <c r="R9" s="37"/>
      <c r="S9" s="42"/>
      <c r="T9" s="89"/>
      <c r="U9" s="42"/>
      <c r="V9" s="94"/>
      <c r="W9" s="42"/>
      <c r="X9" s="37"/>
      <c r="Y9" s="42"/>
      <c r="Z9" s="89"/>
      <c r="AA9" s="42"/>
      <c r="AB9" s="94"/>
      <c r="AC9" s="42"/>
      <c r="AD9" s="42"/>
      <c r="AE9" s="42"/>
      <c r="AF9" s="89"/>
      <c r="AG9" s="42"/>
      <c r="AH9" s="42"/>
      <c r="AI9" s="37"/>
      <c r="AJ9" s="42"/>
      <c r="AK9" s="42"/>
      <c r="AL9" s="89"/>
      <c r="AM9" s="42"/>
      <c r="AN9" s="42"/>
      <c r="AO9" s="42"/>
      <c r="AP9" s="42"/>
      <c r="AQ9" s="42"/>
      <c r="AR9" s="89"/>
      <c r="AS9" s="42"/>
      <c r="AT9" s="42"/>
      <c r="AU9" s="42"/>
      <c r="AV9" s="42"/>
      <c r="AW9" s="42"/>
      <c r="AX9" s="89"/>
      <c r="AY9" s="42"/>
      <c r="AZ9" s="42"/>
      <c r="BA9" s="42"/>
      <c r="BB9" s="42"/>
      <c r="BC9" s="42"/>
      <c r="BD9" s="89"/>
      <c r="BE9" s="42"/>
      <c r="BF9" s="42"/>
      <c r="BG9" s="42"/>
      <c r="BH9" s="42"/>
      <c r="BI9" s="42"/>
      <c r="BJ9" s="89"/>
      <c r="BK9" s="42"/>
      <c r="BL9" s="42"/>
      <c r="BM9" s="42"/>
      <c r="BN9" s="42"/>
      <c r="BO9" s="42"/>
      <c r="BP9" s="89"/>
      <c r="BQ9" s="42"/>
      <c r="BR9" s="42"/>
      <c r="BS9" s="42"/>
      <c r="BT9" s="42"/>
      <c r="BU9" s="37"/>
      <c r="BV9" s="42"/>
      <c r="BW9" s="138"/>
      <c r="BX9" s="20"/>
      <c r="BY9" s="20"/>
      <c r="BZ9" s="69"/>
      <c r="CA9" s="69"/>
      <c r="CB9" s="69"/>
    </row>
    <row r="10" spans="1:81" x14ac:dyDescent="0.25">
      <c r="A10" s="1" t="s">
        <v>2</v>
      </c>
      <c r="B10" s="36"/>
      <c r="C10" s="41">
        <v>7958.34</v>
      </c>
      <c r="D10" s="41">
        <f>+D7</f>
        <v>10916.67</v>
      </c>
      <c r="E10" s="41">
        <f>+E7</f>
        <v>10916.67</v>
      </c>
      <c r="F10" s="41">
        <f>+F7</f>
        <v>10916.67</v>
      </c>
      <c r="G10" s="41">
        <f>+G7</f>
        <v>10916.67</v>
      </c>
      <c r="H10" s="88">
        <v>10916.67</v>
      </c>
      <c r="I10" s="32">
        <f t="shared" ref="I10:CA10" si="0">SUM(I7:I9)</f>
        <v>7958.34</v>
      </c>
      <c r="J10" s="32">
        <f t="shared" si="0"/>
        <v>10916.67</v>
      </c>
      <c r="K10" s="8">
        <f t="shared" si="0"/>
        <v>10916.67</v>
      </c>
      <c r="L10" s="8">
        <f t="shared" si="0"/>
        <v>10916.67</v>
      </c>
      <c r="M10" s="41">
        <f>+M7</f>
        <v>10916.67</v>
      </c>
      <c r="N10" s="41">
        <v>10916.67</v>
      </c>
      <c r="O10" s="32">
        <f t="shared" ref="O10:P10" si="1">SUM(O7:O9)</f>
        <v>7958.34</v>
      </c>
      <c r="P10" s="8">
        <f t="shared" si="1"/>
        <v>10916.67</v>
      </c>
      <c r="Q10" s="32">
        <f t="shared" ref="Q10" si="2">SUM(Q7:Q9)</f>
        <v>10916.67</v>
      </c>
      <c r="R10" s="107">
        <f t="shared" ref="R10" si="3">SUM(R7:R9)</f>
        <v>10916.67</v>
      </c>
      <c r="S10" s="41">
        <f>+S7</f>
        <v>10916.67</v>
      </c>
      <c r="T10" s="88">
        <f>+T7</f>
        <v>10916.67</v>
      </c>
      <c r="U10" s="32">
        <f t="shared" si="0"/>
        <v>7958.34</v>
      </c>
      <c r="V10" s="8">
        <f t="shared" si="0"/>
        <v>10916.67</v>
      </c>
      <c r="W10" s="32">
        <f t="shared" ref="W10:X10" si="4">SUM(W7:W9)</f>
        <v>10916.67</v>
      </c>
      <c r="X10" s="107">
        <f t="shared" si="4"/>
        <v>10916.67</v>
      </c>
      <c r="Y10" s="41">
        <f>+Y7</f>
        <v>10916.67</v>
      </c>
      <c r="Z10" s="88">
        <f>+Z7</f>
        <v>10916.67</v>
      </c>
      <c r="AA10" s="32">
        <f t="shared" si="0"/>
        <v>7958.34</v>
      </c>
      <c r="AB10" s="8">
        <f t="shared" si="0"/>
        <v>10916.67</v>
      </c>
      <c r="AC10" s="32">
        <f t="shared" ref="AC10:AD10" si="5">SUM(AC7:AC9)</f>
        <v>10916.67</v>
      </c>
      <c r="AD10" s="32">
        <f t="shared" si="5"/>
        <v>10916.67</v>
      </c>
      <c r="AE10" s="41">
        <f>+AE7</f>
        <v>10916.67</v>
      </c>
      <c r="AF10" s="88">
        <f>+AF7</f>
        <v>10916.67</v>
      </c>
      <c r="AG10" s="32">
        <f t="shared" si="0"/>
        <v>7958.34</v>
      </c>
      <c r="AH10" s="32">
        <f t="shared" si="0"/>
        <v>10916.67</v>
      </c>
      <c r="AI10" s="107">
        <f t="shared" ref="AI10:AJ10" si="6">SUM(AI7:AI9)</f>
        <v>10916.67</v>
      </c>
      <c r="AJ10" s="32">
        <f t="shared" si="6"/>
        <v>10916.67</v>
      </c>
      <c r="AK10" s="41">
        <f>+AK7</f>
        <v>10916.67</v>
      </c>
      <c r="AL10" s="88">
        <f>+AL7</f>
        <v>10916.67</v>
      </c>
      <c r="AM10" s="32">
        <f t="shared" ref="AM10:AN10" si="7">SUM(AM7:AM9)</f>
        <v>6443.36</v>
      </c>
      <c r="AN10" s="32">
        <f t="shared" si="7"/>
        <v>10916.67</v>
      </c>
      <c r="AO10" s="32">
        <f t="shared" ref="AO10:AP10" si="8">SUM(AO7:AO9)</f>
        <v>10916.67</v>
      </c>
      <c r="AP10" s="32">
        <f t="shared" si="8"/>
        <v>10916.67</v>
      </c>
      <c r="AQ10" s="41">
        <f>+AQ7</f>
        <v>10916.67</v>
      </c>
      <c r="AR10" s="88">
        <f>+AR7</f>
        <v>10916.67</v>
      </c>
      <c r="AS10" s="32">
        <f t="shared" si="0"/>
        <v>9473.32</v>
      </c>
      <c r="AT10" s="32">
        <f t="shared" si="0"/>
        <v>10916.67</v>
      </c>
      <c r="AU10" s="32">
        <f t="shared" si="0"/>
        <v>10916.67</v>
      </c>
      <c r="AV10" s="32">
        <f t="shared" ref="AV10" si="9">SUM(AV7:AV9)</f>
        <v>10916.67</v>
      </c>
      <c r="AW10" s="41">
        <f>+AW7</f>
        <v>10916.67</v>
      </c>
      <c r="AX10" s="88">
        <f>+AX7</f>
        <v>10916.67</v>
      </c>
      <c r="AY10" s="32">
        <f t="shared" si="0"/>
        <v>7958.34</v>
      </c>
      <c r="AZ10" s="32">
        <f t="shared" si="0"/>
        <v>10916.67</v>
      </c>
      <c r="BA10" s="32">
        <f t="shared" si="0"/>
        <v>10916.67</v>
      </c>
      <c r="BB10" s="32">
        <f t="shared" ref="BB10:BC10" si="10">SUM(BB7:BB9)</f>
        <v>10916.67</v>
      </c>
      <c r="BC10" s="32">
        <f t="shared" si="10"/>
        <v>10916.67</v>
      </c>
      <c r="BD10" s="88">
        <f>+BD7</f>
        <v>10916.67</v>
      </c>
      <c r="BE10" s="32">
        <f t="shared" si="0"/>
        <v>6443.36</v>
      </c>
      <c r="BF10" s="32">
        <f t="shared" si="0"/>
        <v>10916.67</v>
      </c>
      <c r="BG10" s="32">
        <f t="shared" si="0"/>
        <v>10916.67</v>
      </c>
      <c r="BH10" s="32">
        <f t="shared" ref="BH10:BI10" si="11">SUM(BH7:BH9)</f>
        <v>10916.67</v>
      </c>
      <c r="BI10" s="32">
        <f t="shared" si="11"/>
        <v>10916.67</v>
      </c>
      <c r="BJ10" s="88">
        <f>+BJ7</f>
        <v>10916.67</v>
      </c>
      <c r="BK10" s="32">
        <f t="shared" si="0"/>
        <v>9473.32</v>
      </c>
      <c r="BL10" s="32">
        <f t="shared" si="0"/>
        <v>10916.67</v>
      </c>
      <c r="BM10" s="32">
        <f t="shared" si="0"/>
        <v>10916.67</v>
      </c>
      <c r="BN10" s="32">
        <f t="shared" ref="BN10:BO10" si="12">SUM(BN7:BN9)</f>
        <v>10916.67</v>
      </c>
      <c r="BO10" s="32">
        <f t="shared" si="12"/>
        <v>10916.67</v>
      </c>
      <c r="BP10" s="88">
        <f>+BP7</f>
        <v>10916.67</v>
      </c>
      <c r="BQ10" s="32">
        <f t="shared" si="0"/>
        <v>7944.34</v>
      </c>
      <c r="BR10" s="32">
        <f t="shared" si="0"/>
        <v>10916.67</v>
      </c>
      <c r="BS10" s="32">
        <f t="shared" si="0"/>
        <v>10916.67</v>
      </c>
      <c r="BT10" s="32">
        <f t="shared" si="0"/>
        <v>10916.67</v>
      </c>
      <c r="BU10" s="107">
        <f t="shared" ref="BU10" si="13">SUM(BU7:BU9)</f>
        <v>10916.67</v>
      </c>
      <c r="BV10" s="41">
        <f>+BV7</f>
        <v>10916.67</v>
      </c>
      <c r="BW10" s="107">
        <f t="shared" si="0"/>
        <v>95486.080000000002</v>
      </c>
      <c r="BX10" s="110">
        <f t="shared" si="0"/>
        <v>131000.04</v>
      </c>
      <c r="BY10" s="109">
        <f t="shared" si="0"/>
        <v>131000.04</v>
      </c>
      <c r="BZ10" s="109">
        <f t="shared" si="0"/>
        <v>131000.04</v>
      </c>
      <c r="CA10" s="109">
        <f t="shared" si="0"/>
        <v>131000.04</v>
      </c>
      <c r="CB10" s="109">
        <f t="shared" ref="CB10" si="14">SUM(CB7:CB9)</f>
        <v>131000.04</v>
      </c>
    </row>
    <row r="11" spans="1:81" x14ac:dyDescent="0.25">
      <c r="B11" s="13"/>
      <c r="C11" s="29"/>
      <c r="D11" s="29"/>
      <c r="E11" s="29"/>
      <c r="F11" s="29"/>
      <c r="G11" s="29"/>
      <c r="H11" s="13"/>
      <c r="I11" s="29"/>
      <c r="J11" s="29"/>
      <c r="K11" s="25"/>
      <c r="L11" s="38"/>
      <c r="M11" s="29"/>
      <c r="N11" s="29"/>
      <c r="O11" s="29"/>
      <c r="P11" s="13"/>
      <c r="Q11" s="29"/>
      <c r="R11" s="38"/>
      <c r="S11" s="29"/>
      <c r="T11" s="25"/>
      <c r="U11" s="26"/>
      <c r="V11" s="7"/>
      <c r="W11" s="26"/>
      <c r="X11" s="7"/>
      <c r="Y11" s="26"/>
      <c r="Z11" s="87"/>
      <c r="AA11" s="26"/>
      <c r="AB11" s="7"/>
      <c r="AC11" s="26"/>
      <c r="AD11" s="87"/>
      <c r="AE11" s="87"/>
      <c r="AF11" s="87"/>
      <c r="AG11" s="26"/>
      <c r="AH11" s="26"/>
      <c r="AI11" s="7"/>
      <c r="AJ11" s="26"/>
      <c r="AK11" s="26"/>
      <c r="AL11" s="87"/>
      <c r="AM11" s="26"/>
      <c r="AN11" s="26"/>
      <c r="AO11" s="26"/>
      <c r="AP11" s="26"/>
      <c r="AQ11" s="26"/>
      <c r="AR11" s="87"/>
      <c r="AS11" s="26"/>
      <c r="AT11" s="26"/>
      <c r="AU11" s="26"/>
      <c r="AV11" s="26"/>
      <c r="AW11" s="26"/>
      <c r="AX11" s="87"/>
      <c r="AY11" s="26"/>
      <c r="AZ11" s="26"/>
      <c r="BA11" s="26"/>
      <c r="BB11" s="26"/>
      <c r="BC11" s="26"/>
      <c r="BD11" s="87"/>
      <c r="BE11" s="26"/>
      <c r="BF11" s="26"/>
      <c r="BG11" s="26"/>
      <c r="BH11" s="26"/>
      <c r="BI11" s="26"/>
      <c r="BJ11" s="87"/>
      <c r="BK11" s="26"/>
      <c r="BL11" s="26"/>
      <c r="BM11" s="26"/>
      <c r="BN11" s="26"/>
      <c r="BO11" s="26"/>
      <c r="BP11" s="87"/>
      <c r="BQ11" s="26"/>
      <c r="BR11" s="26"/>
      <c r="BS11" s="26"/>
      <c r="BT11" s="26"/>
      <c r="BU11" s="135"/>
      <c r="BV11" s="26"/>
      <c r="BW11" s="38"/>
      <c r="BX11" s="26"/>
      <c r="BY11" s="87"/>
      <c r="BZ11" s="26"/>
      <c r="CA11" s="26"/>
      <c r="CB11" s="26"/>
    </row>
    <row r="12" spans="1:81" x14ac:dyDescent="0.25">
      <c r="A12" s="1" t="s">
        <v>3</v>
      </c>
      <c r="B12" s="13"/>
      <c r="C12" s="29"/>
      <c r="D12" s="29"/>
      <c r="E12" s="29"/>
      <c r="F12" s="29"/>
      <c r="G12" s="29"/>
      <c r="H12" s="13"/>
      <c r="I12" s="29"/>
      <c r="J12" s="29"/>
      <c r="K12" s="25"/>
      <c r="L12" s="38"/>
      <c r="M12" s="29"/>
      <c r="N12" s="29"/>
      <c r="O12" s="29"/>
      <c r="P12" s="13"/>
      <c r="Q12" s="29"/>
      <c r="R12" s="38"/>
      <c r="S12" s="29"/>
      <c r="T12" s="25"/>
      <c r="U12" s="26"/>
      <c r="V12" s="7"/>
      <c r="W12" s="26"/>
      <c r="X12" s="7"/>
      <c r="Y12" s="26"/>
      <c r="Z12" s="87"/>
      <c r="AA12" s="26"/>
      <c r="AB12" s="7"/>
      <c r="AC12" s="26"/>
      <c r="AD12" s="87"/>
      <c r="AE12" s="87"/>
      <c r="AF12" s="87"/>
      <c r="AG12" s="26"/>
      <c r="AH12" s="26"/>
      <c r="AI12" s="7"/>
      <c r="AJ12" s="26"/>
      <c r="AK12" s="26"/>
      <c r="AL12" s="87"/>
      <c r="AM12" s="26"/>
      <c r="AN12" s="26"/>
      <c r="AO12" s="26"/>
      <c r="AP12" s="26"/>
      <c r="AQ12" s="26"/>
      <c r="AR12" s="87"/>
      <c r="AS12" s="26"/>
      <c r="AT12" s="26"/>
      <c r="AU12" s="26"/>
      <c r="AV12" s="26"/>
      <c r="AW12" s="26"/>
      <c r="AX12" s="87"/>
      <c r="AY12" s="26"/>
      <c r="AZ12" s="26"/>
      <c r="BA12" s="26"/>
      <c r="BB12" s="26"/>
      <c r="BC12" s="26"/>
      <c r="BD12" s="87"/>
      <c r="BE12" s="26"/>
      <c r="BF12" s="26"/>
      <c r="BG12" s="26"/>
      <c r="BH12" s="26"/>
      <c r="BI12" s="26"/>
      <c r="BJ12" s="87"/>
      <c r="BK12" s="26"/>
      <c r="BL12" s="26"/>
      <c r="BM12" s="26"/>
      <c r="BN12" s="26"/>
      <c r="BO12" s="26"/>
      <c r="BP12" s="87"/>
      <c r="BQ12" s="26"/>
      <c r="BR12" s="26"/>
      <c r="BS12" s="26"/>
      <c r="BT12" s="26"/>
      <c r="BU12" s="135"/>
      <c r="BV12" s="26"/>
      <c r="BW12" s="38"/>
      <c r="BX12" s="26"/>
      <c r="BY12" s="87"/>
      <c r="BZ12" s="26"/>
      <c r="CA12" s="26"/>
      <c r="CB12" s="26"/>
      <c r="CC12" t="s">
        <v>18</v>
      </c>
    </row>
    <row r="13" spans="1:81" x14ac:dyDescent="0.25">
      <c r="A13" s="55" t="s">
        <v>4</v>
      </c>
      <c r="B13" s="56"/>
      <c r="C13" s="53">
        <v>795.83</v>
      </c>
      <c r="D13" s="53">
        <v>795.83</v>
      </c>
      <c r="E13" s="53">
        <v>795.83</v>
      </c>
      <c r="F13" s="53">
        <v>795.83</v>
      </c>
      <c r="G13" s="53">
        <v>795.83</v>
      </c>
      <c r="H13" s="90">
        <v>795.83</v>
      </c>
      <c r="I13" s="53">
        <v>795.83</v>
      </c>
      <c r="J13" s="53">
        <v>795.83</v>
      </c>
      <c r="K13" s="90">
        <v>795.83</v>
      </c>
      <c r="L13" s="95">
        <v>795.83</v>
      </c>
      <c r="M13" s="95">
        <v>795.83</v>
      </c>
      <c r="N13" s="95">
        <v>795.83</v>
      </c>
      <c r="O13" s="53">
        <v>795.83</v>
      </c>
      <c r="P13" s="95">
        <v>795.83</v>
      </c>
      <c r="Q13" s="53">
        <v>795.83</v>
      </c>
      <c r="R13" s="95">
        <v>795.83</v>
      </c>
      <c r="S13" s="53">
        <v>795.83</v>
      </c>
      <c r="T13" s="95">
        <v>795.83</v>
      </c>
      <c r="U13" s="53">
        <v>795.83</v>
      </c>
      <c r="V13" s="95">
        <v>795.83</v>
      </c>
      <c r="W13" s="53">
        <v>795.83</v>
      </c>
      <c r="X13" s="95">
        <v>795.83</v>
      </c>
      <c r="Y13" s="53">
        <v>795.83</v>
      </c>
      <c r="Z13" s="53">
        <v>795.83</v>
      </c>
      <c r="AA13" s="53">
        <v>795.83</v>
      </c>
      <c r="AB13" s="95">
        <v>795.83</v>
      </c>
      <c r="AC13" s="53">
        <v>795.83</v>
      </c>
      <c r="AD13" s="90">
        <v>795.83</v>
      </c>
      <c r="AE13" s="90">
        <v>795.83</v>
      </c>
      <c r="AF13" s="53">
        <v>795.83</v>
      </c>
      <c r="AG13" s="53">
        <v>795.83</v>
      </c>
      <c r="AH13" s="90">
        <v>795.83</v>
      </c>
      <c r="AI13" s="54">
        <v>795.83</v>
      </c>
      <c r="AJ13" s="90">
        <v>795.83</v>
      </c>
      <c r="AK13" s="90">
        <v>795.83</v>
      </c>
      <c r="AL13" s="53">
        <v>795.83</v>
      </c>
      <c r="AM13" s="53">
        <v>795.83</v>
      </c>
      <c r="AN13" s="53">
        <v>795.83</v>
      </c>
      <c r="AO13" s="53">
        <v>795.83</v>
      </c>
      <c r="AP13" s="90">
        <v>795.83</v>
      </c>
      <c r="AQ13" s="90">
        <v>795.83</v>
      </c>
      <c r="AR13" s="53">
        <v>795.83</v>
      </c>
      <c r="AS13" s="53">
        <v>795.83</v>
      </c>
      <c r="AT13" s="53">
        <v>795.83</v>
      </c>
      <c r="AU13" s="53">
        <v>795.83</v>
      </c>
      <c r="AV13" s="53">
        <v>795.83</v>
      </c>
      <c r="AW13" s="90">
        <v>795.83</v>
      </c>
      <c r="AX13" s="53">
        <v>795.83</v>
      </c>
      <c r="AY13" s="53">
        <v>795.83</v>
      </c>
      <c r="AZ13" s="53">
        <v>795.83</v>
      </c>
      <c r="BA13" s="53">
        <v>795.83</v>
      </c>
      <c r="BB13" s="53">
        <v>795.83</v>
      </c>
      <c r="BC13" s="53">
        <v>795.83</v>
      </c>
      <c r="BD13" s="53">
        <v>795.83</v>
      </c>
      <c r="BE13" s="53">
        <v>795.83</v>
      </c>
      <c r="BF13" s="53">
        <v>795.83</v>
      </c>
      <c r="BG13" s="53">
        <v>795.83</v>
      </c>
      <c r="BH13" s="53">
        <v>795.83</v>
      </c>
      <c r="BI13" s="53">
        <v>795.83</v>
      </c>
      <c r="BJ13" s="53">
        <v>795.83</v>
      </c>
      <c r="BK13" s="53">
        <v>795.83</v>
      </c>
      <c r="BL13" s="53">
        <v>795.83</v>
      </c>
      <c r="BM13" s="53">
        <v>795.83</v>
      </c>
      <c r="BN13" s="53">
        <v>795.83</v>
      </c>
      <c r="BO13" s="53">
        <v>795.83</v>
      </c>
      <c r="BP13" s="53">
        <v>795.83</v>
      </c>
      <c r="BQ13" s="53">
        <v>795.83</v>
      </c>
      <c r="BR13" s="53">
        <v>795.83</v>
      </c>
      <c r="BS13" s="53">
        <v>795.83</v>
      </c>
      <c r="BT13" s="53">
        <v>795.83</v>
      </c>
      <c r="BU13" s="54">
        <v>795.83</v>
      </c>
      <c r="BV13" s="53">
        <v>795.83</v>
      </c>
      <c r="BW13" s="54">
        <f t="shared" ref="BW13:CB13" si="15">+C13+I13+O13+U13+AA13+AG13+AM13+AS13+AY13+BE13+BK13+BQ13</f>
        <v>9549.9600000000009</v>
      </c>
      <c r="BX13" s="90">
        <f t="shared" si="15"/>
        <v>9549.9600000000009</v>
      </c>
      <c r="BY13" s="90">
        <f t="shared" si="15"/>
        <v>9549.9600000000009</v>
      </c>
      <c r="BZ13" s="53">
        <f t="shared" si="15"/>
        <v>9549.9600000000009</v>
      </c>
      <c r="CA13" s="53">
        <f t="shared" si="15"/>
        <v>9549.9600000000009</v>
      </c>
      <c r="CB13" s="53">
        <f t="shared" si="15"/>
        <v>9549.9600000000009</v>
      </c>
      <c r="CC13" t="s">
        <v>74</v>
      </c>
    </row>
    <row r="14" spans="1:81" x14ac:dyDescent="0.25">
      <c r="A14" s="24" t="s">
        <v>23</v>
      </c>
      <c r="B14" s="13"/>
      <c r="C14" s="29"/>
      <c r="D14" s="29"/>
      <c r="E14" s="29"/>
      <c r="F14" s="29"/>
      <c r="G14" s="29"/>
      <c r="H14" s="13"/>
      <c r="I14" s="29"/>
      <c r="J14" s="29"/>
      <c r="K14" s="25"/>
      <c r="L14" s="38"/>
      <c r="M14" s="29"/>
      <c r="N14" s="29"/>
      <c r="O14" s="29"/>
      <c r="P14" s="13"/>
      <c r="Q14" s="29"/>
      <c r="R14" s="13"/>
      <c r="S14" s="29"/>
      <c r="T14" s="25"/>
      <c r="U14" s="29"/>
      <c r="V14" s="13"/>
      <c r="W14" s="29"/>
      <c r="X14" s="13"/>
      <c r="Y14" s="29"/>
      <c r="Z14" s="25"/>
      <c r="AA14" s="29">
        <v>0</v>
      </c>
      <c r="AB14" s="13"/>
      <c r="AC14" s="29"/>
      <c r="AD14" s="25"/>
      <c r="AE14" s="25"/>
      <c r="AF14" s="25"/>
      <c r="AG14" s="29">
        <v>300</v>
      </c>
      <c r="AH14" s="29">
        <v>300</v>
      </c>
      <c r="AI14" s="38">
        <v>300</v>
      </c>
      <c r="AJ14" s="29">
        <v>300</v>
      </c>
      <c r="AK14" s="29">
        <v>300</v>
      </c>
      <c r="AL14" s="25"/>
      <c r="AM14" s="29"/>
      <c r="AN14" s="29"/>
      <c r="AO14" s="29"/>
      <c r="AP14" s="29"/>
      <c r="AQ14" s="29">
        <v>300</v>
      </c>
      <c r="AR14" s="25"/>
      <c r="AS14" s="29"/>
      <c r="AT14" s="29"/>
      <c r="AU14" s="29"/>
      <c r="AV14" s="29"/>
      <c r="AW14" s="29">
        <v>-300</v>
      </c>
      <c r="AX14" s="25"/>
      <c r="AY14" s="29"/>
      <c r="AZ14" s="29"/>
      <c r="BA14" s="29"/>
      <c r="BB14" s="29"/>
      <c r="BC14" s="29"/>
      <c r="BD14" s="25"/>
      <c r="BE14" s="29"/>
      <c r="BF14" s="29"/>
      <c r="BG14" s="29"/>
      <c r="BH14" s="29"/>
      <c r="BI14" s="29"/>
      <c r="BJ14" s="25"/>
      <c r="BK14" s="29"/>
      <c r="BL14" s="29"/>
      <c r="BM14" s="29"/>
      <c r="BN14" s="29"/>
      <c r="BO14" s="29"/>
      <c r="BP14" s="25"/>
      <c r="BQ14" s="29"/>
      <c r="BR14" s="29"/>
      <c r="BS14" s="29"/>
      <c r="BT14" s="29"/>
      <c r="BU14" s="38"/>
      <c r="BV14" s="29"/>
      <c r="BW14" s="51">
        <f t="shared" ref="BW14:BY15" si="16">+C14+I14+O14+U14+AA14+AG14+AM14+AS14+AY14+BE14+BK14+BQ14</f>
        <v>300</v>
      </c>
      <c r="BX14" s="53">
        <f t="shared" si="16"/>
        <v>300</v>
      </c>
      <c r="BY14" s="90">
        <f t="shared" si="16"/>
        <v>300</v>
      </c>
      <c r="BZ14" s="112">
        <v>300</v>
      </c>
      <c r="CA14" s="112">
        <v>300</v>
      </c>
      <c r="CB14" s="112">
        <v>0</v>
      </c>
      <c r="CC14" t="s">
        <v>18</v>
      </c>
    </row>
    <row r="15" spans="1:81" x14ac:dyDescent="0.25">
      <c r="A15" t="s">
        <v>16</v>
      </c>
      <c r="B15" s="13"/>
      <c r="C15" s="29"/>
      <c r="D15" s="29"/>
      <c r="E15" s="29"/>
      <c r="F15" s="29">
        <v>0</v>
      </c>
      <c r="G15" s="29">
        <v>0</v>
      </c>
      <c r="H15" s="13"/>
      <c r="I15" s="29">
        <v>0</v>
      </c>
      <c r="J15" s="29">
        <v>0</v>
      </c>
      <c r="K15" s="25">
        <v>135</v>
      </c>
      <c r="L15" s="38">
        <v>0</v>
      </c>
      <c r="M15" s="29">
        <v>0</v>
      </c>
      <c r="N15" s="29"/>
      <c r="O15" s="29">
        <v>0</v>
      </c>
      <c r="P15" s="13">
        <v>0</v>
      </c>
      <c r="Q15" s="29">
        <v>0</v>
      </c>
      <c r="R15" s="13">
        <v>0</v>
      </c>
      <c r="S15" s="29">
        <v>0</v>
      </c>
      <c r="T15" s="25"/>
      <c r="U15" s="29">
        <v>0</v>
      </c>
      <c r="V15" s="13">
        <v>0</v>
      </c>
      <c r="W15" s="29">
        <v>0</v>
      </c>
      <c r="X15" s="13">
        <v>0</v>
      </c>
      <c r="Y15" s="29">
        <v>0</v>
      </c>
      <c r="Z15" s="25"/>
      <c r="AA15" s="29">
        <v>0</v>
      </c>
      <c r="AB15" s="13">
        <v>0</v>
      </c>
      <c r="AC15" s="29">
        <v>0</v>
      </c>
      <c r="AD15" s="25">
        <v>0</v>
      </c>
      <c r="AE15" s="25">
        <v>0</v>
      </c>
      <c r="AF15" s="25"/>
      <c r="AG15" s="29">
        <v>0</v>
      </c>
      <c r="AH15" s="29">
        <v>0</v>
      </c>
      <c r="AI15" s="13">
        <v>0</v>
      </c>
      <c r="AJ15" s="29">
        <v>0</v>
      </c>
      <c r="AK15" s="29">
        <v>0</v>
      </c>
      <c r="AL15" s="25"/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5"/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5"/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5"/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5"/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5"/>
      <c r="BQ15" s="29">
        <v>0</v>
      </c>
      <c r="BR15" s="29">
        <v>0</v>
      </c>
      <c r="BS15" s="29">
        <v>0</v>
      </c>
      <c r="BT15" s="29">
        <v>0</v>
      </c>
      <c r="BU15" s="38">
        <v>0</v>
      </c>
      <c r="BV15" s="29"/>
      <c r="BW15" s="51">
        <f t="shared" si="16"/>
        <v>0</v>
      </c>
      <c r="BX15" s="53">
        <f t="shared" si="16"/>
        <v>0</v>
      </c>
      <c r="BY15" s="90">
        <f t="shared" si="16"/>
        <v>135</v>
      </c>
      <c r="BZ15" s="32">
        <v>0</v>
      </c>
      <c r="CA15" s="32"/>
      <c r="CB15" s="32"/>
    </row>
    <row r="16" spans="1:81" x14ac:dyDescent="0.25">
      <c r="A16" t="s">
        <v>5</v>
      </c>
      <c r="B16" s="13"/>
      <c r="C16" s="29"/>
      <c r="D16" s="29"/>
      <c r="E16" s="29">
        <v>2143.98</v>
      </c>
      <c r="F16" s="29">
        <v>0</v>
      </c>
      <c r="G16" s="29">
        <v>0</v>
      </c>
      <c r="H16" s="13"/>
      <c r="I16" s="29">
        <v>0</v>
      </c>
      <c r="J16" s="29">
        <v>0</v>
      </c>
      <c r="K16" s="25">
        <v>0</v>
      </c>
      <c r="L16" s="38">
        <v>0</v>
      </c>
      <c r="M16" s="29">
        <v>0</v>
      </c>
      <c r="N16" s="29"/>
      <c r="O16" s="29">
        <v>0</v>
      </c>
      <c r="P16" s="13">
        <v>0</v>
      </c>
      <c r="Q16" s="29">
        <v>2132.8200000000002</v>
      </c>
      <c r="R16" s="13">
        <v>190.36</v>
      </c>
      <c r="S16" s="29">
        <v>0</v>
      </c>
      <c r="T16" s="25">
        <v>200</v>
      </c>
      <c r="U16" s="29">
        <v>0</v>
      </c>
      <c r="V16" s="13">
        <v>0</v>
      </c>
      <c r="W16" s="29">
        <v>1321.05</v>
      </c>
      <c r="X16" s="13">
        <v>0</v>
      </c>
      <c r="Y16" s="29">
        <v>974.25</v>
      </c>
      <c r="Z16" s="25">
        <v>1000</v>
      </c>
      <c r="AA16" s="29">
        <v>0</v>
      </c>
      <c r="AB16" s="13">
        <v>25</v>
      </c>
      <c r="AC16" s="29">
        <v>396.65</v>
      </c>
      <c r="AD16" s="25">
        <v>0</v>
      </c>
      <c r="AE16" s="25">
        <v>0</v>
      </c>
      <c r="AF16" s="25">
        <v>1000</v>
      </c>
      <c r="AG16" s="29">
        <v>0</v>
      </c>
      <c r="AH16" s="29">
        <v>0</v>
      </c>
      <c r="AI16" s="13">
        <v>0</v>
      </c>
      <c r="AJ16" s="29">
        <v>0</v>
      </c>
      <c r="AK16" s="29">
        <v>290.5</v>
      </c>
      <c r="AL16" s="25">
        <v>325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5">
        <v>325</v>
      </c>
      <c r="AS16" s="29">
        <v>1441.67</v>
      </c>
      <c r="AT16" s="29">
        <v>0</v>
      </c>
      <c r="AU16" s="29">
        <v>364.2</v>
      </c>
      <c r="AV16" s="29">
        <v>0</v>
      </c>
      <c r="AW16" s="29">
        <v>984.19</v>
      </c>
      <c r="AX16" s="25">
        <v>325</v>
      </c>
      <c r="AY16" s="29">
        <v>1570</v>
      </c>
      <c r="AZ16" s="29">
        <v>0</v>
      </c>
      <c r="BA16" s="29">
        <v>0</v>
      </c>
      <c r="BB16" s="29">
        <v>829.47</v>
      </c>
      <c r="BC16" s="29">
        <v>2203.52</v>
      </c>
      <c r="BD16" s="25">
        <v>325</v>
      </c>
      <c r="BE16" s="29">
        <v>0</v>
      </c>
      <c r="BF16" s="29">
        <v>0</v>
      </c>
      <c r="BG16" s="29">
        <v>0</v>
      </c>
      <c r="BH16" s="29">
        <v>0</v>
      </c>
      <c r="BI16" s="29">
        <v>2675.54</v>
      </c>
      <c r="BJ16" s="25">
        <v>325</v>
      </c>
      <c r="BK16" s="29">
        <v>0</v>
      </c>
      <c r="BL16" s="29">
        <v>0</v>
      </c>
      <c r="BM16" s="29">
        <v>0</v>
      </c>
      <c r="BN16" s="29">
        <v>363.98</v>
      </c>
      <c r="BO16" s="29">
        <v>3046.21</v>
      </c>
      <c r="BP16" s="25">
        <v>500</v>
      </c>
      <c r="BQ16" s="29">
        <v>0</v>
      </c>
      <c r="BR16" s="29"/>
      <c r="BS16" s="29"/>
      <c r="BT16" s="29">
        <v>1397.08</v>
      </c>
      <c r="BU16" s="38">
        <v>0</v>
      </c>
      <c r="BV16" s="29">
        <v>500</v>
      </c>
      <c r="BW16" s="51">
        <v>1441.67</v>
      </c>
      <c r="BX16" s="53">
        <v>25</v>
      </c>
      <c r="BY16" s="90">
        <f t="shared" ref="BY16:CB18" si="17">+E16+K16+Q16+W16+AC16+AI16+AO16+AU16+BA16+BG16+BM16+BS16</f>
        <v>6358.7</v>
      </c>
      <c r="BZ16" s="53">
        <f t="shared" si="17"/>
        <v>2780.89</v>
      </c>
      <c r="CA16" s="53">
        <f t="shared" si="17"/>
        <v>10174.209999999999</v>
      </c>
      <c r="CB16" s="53">
        <f t="shared" si="17"/>
        <v>4825</v>
      </c>
      <c r="CC16" t="s">
        <v>18</v>
      </c>
    </row>
    <row r="17" spans="1:81" x14ac:dyDescent="0.25">
      <c r="A17" t="s">
        <v>6</v>
      </c>
      <c r="B17" s="13"/>
      <c r="C17" s="29">
        <v>245.36</v>
      </c>
      <c r="D17" s="29">
        <v>473.22</v>
      </c>
      <c r="E17" s="29">
        <v>504.55</v>
      </c>
      <c r="F17" s="29">
        <v>525.99</v>
      </c>
      <c r="G17" s="29">
        <v>1171.92</v>
      </c>
      <c r="H17" s="13">
        <v>1200</v>
      </c>
      <c r="I17" s="29">
        <v>264.52999999999997</v>
      </c>
      <c r="J17" s="29">
        <v>473.22</v>
      </c>
      <c r="K17" s="25">
        <v>504.55</v>
      </c>
      <c r="L17" s="38">
        <v>521.25</v>
      </c>
      <c r="M17" s="29">
        <v>586.6</v>
      </c>
      <c r="N17" s="29">
        <v>600</v>
      </c>
      <c r="O17" s="29">
        <v>469.3</v>
      </c>
      <c r="P17" s="13">
        <v>473.22</v>
      </c>
      <c r="Q17" s="29">
        <v>509.12</v>
      </c>
      <c r="R17" s="13">
        <v>525.99</v>
      </c>
      <c r="S17" s="29">
        <v>576.63</v>
      </c>
      <c r="T17" s="25">
        <v>600</v>
      </c>
      <c r="U17" s="29">
        <v>770</v>
      </c>
      <c r="V17" s="13">
        <v>473.22</v>
      </c>
      <c r="W17" s="29">
        <v>504.55</v>
      </c>
      <c r="X17" s="13">
        <v>525.99</v>
      </c>
      <c r="Y17" s="29">
        <v>571.63</v>
      </c>
      <c r="Z17" s="25">
        <v>600</v>
      </c>
      <c r="AA17" s="29">
        <v>357.88</v>
      </c>
      <c r="AB17" s="13">
        <v>480.32</v>
      </c>
      <c r="AC17" s="29">
        <v>516.70000000000005</v>
      </c>
      <c r="AD17" s="25">
        <v>558.53</v>
      </c>
      <c r="AE17" s="25">
        <v>551.65</v>
      </c>
      <c r="AF17" s="25">
        <v>600</v>
      </c>
      <c r="AG17" s="29">
        <v>364.83</v>
      </c>
      <c r="AH17" s="29">
        <v>473.22</v>
      </c>
      <c r="AI17" s="13">
        <v>513.66</v>
      </c>
      <c r="AJ17" s="29">
        <v>560.16999999999996</v>
      </c>
      <c r="AK17" s="29">
        <v>546.67999999999995</v>
      </c>
      <c r="AL17" s="25">
        <v>600</v>
      </c>
      <c r="AM17" s="29">
        <v>364.83</v>
      </c>
      <c r="AN17" s="29">
        <v>473.22</v>
      </c>
      <c r="AO17" s="29">
        <v>521.16</v>
      </c>
      <c r="AP17" s="29">
        <v>560.16999999999996</v>
      </c>
      <c r="AQ17" s="29">
        <v>556.66999999999996</v>
      </c>
      <c r="AR17" s="25">
        <v>600</v>
      </c>
      <c r="AS17" s="29">
        <v>788.41</v>
      </c>
      <c r="AT17" s="29">
        <v>475.98</v>
      </c>
      <c r="AU17" s="29">
        <v>513.66</v>
      </c>
      <c r="AV17" s="29">
        <v>555.41</v>
      </c>
      <c r="AW17" s="29">
        <v>556.66999999999996</v>
      </c>
      <c r="AX17" s="25">
        <v>600</v>
      </c>
      <c r="AY17" s="29">
        <v>0</v>
      </c>
      <c r="AZ17" s="29">
        <v>473.22</v>
      </c>
      <c r="BA17" s="29">
        <v>509.17</v>
      </c>
      <c r="BB17" s="29">
        <v>555.41</v>
      </c>
      <c r="BC17" s="29">
        <v>561.65</v>
      </c>
      <c r="BD17" s="25">
        <v>600</v>
      </c>
      <c r="BE17" s="29">
        <v>363.32</v>
      </c>
      <c r="BF17" s="29">
        <v>504.55</v>
      </c>
      <c r="BG17" s="29">
        <v>535.5</v>
      </c>
      <c r="BH17" s="29">
        <v>586.6</v>
      </c>
      <c r="BI17" s="29">
        <v>588.03</v>
      </c>
      <c r="BJ17" s="25">
        <v>600</v>
      </c>
      <c r="BK17" s="29">
        <v>473.22</v>
      </c>
      <c r="BL17" s="29">
        <v>904.79</v>
      </c>
      <c r="BM17" s="29">
        <v>540.24</v>
      </c>
      <c r="BN17" s="29">
        <v>0</v>
      </c>
      <c r="BO17" s="29">
        <v>582.80999999999995</v>
      </c>
      <c r="BP17" s="25">
        <v>600</v>
      </c>
      <c r="BQ17" s="29">
        <v>473.22</v>
      </c>
      <c r="BR17" s="29">
        <v>504.55</v>
      </c>
      <c r="BS17" s="29">
        <v>535.5</v>
      </c>
      <c r="BT17" s="29">
        <v>590.32000000000005</v>
      </c>
      <c r="BU17" s="38">
        <v>588.03</v>
      </c>
      <c r="BV17" s="29">
        <v>600</v>
      </c>
      <c r="BW17" s="51">
        <v>4522.38</v>
      </c>
      <c r="BX17" s="53">
        <f t="shared" ref="BX17:BX33" si="18">+D17+J17+P17+V17+AB17+AH17+AN17+AT17+AZ17+BF17+BL17+BR17</f>
        <v>6182.7300000000005</v>
      </c>
      <c r="BY17" s="90">
        <f t="shared" si="17"/>
        <v>6208.36</v>
      </c>
      <c r="BZ17" s="53">
        <f t="shared" si="17"/>
        <v>6065.83</v>
      </c>
      <c r="CA17" s="53">
        <f t="shared" si="17"/>
        <v>7438.9699999999984</v>
      </c>
      <c r="CB17" s="53">
        <f t="shared" si="17"/>
        <v>7800</v>
      </c>
    </row>
    <row r="18" spans="1:81" x14ac:dyDescent="0.25">
      <c r="A18" t="s">
        <v>24</v>
      </c>
      <c r="B18" s="13"/>
      <c r="C18" s="29">
        <v>0</v>
      </c>
      <c r="D18" s="29"/>
      <c r="E18" s="29"/>
      <c r="F18" s="29"/>
      <c r="G18" s="29"/>
      <c r="H18" s="13"/>
      <c r="I18" s="29">
        <v>0</v>
      </c>
      <c r="J18" s="29"/>
      <c r="K18" s="25"/>
      <c r="L18" s="38"/>
      <c r="M18" s="29"/>
      <c r="N18" s="29"/>
      <c r="O18" s="29">
        <v>0</v>
      </c>
      <c r="P18" s="13"/>
      <c r="Q18" s="29"/>
      <c r="R18" s="13"/>
      <c r="S18" s="29"/>
      <c r="T18" s="25"/>
      <c r="U18" s="29"/>
      <c r="V18" s="13"/>
      <c r="W18" s="29"/>
      <c r="X18" s="13"/>
      <c r="Y18" s="29"/>
      <c r="Z18" s="25"/>
      <c r="AA18" s="29">
        <v>0</v>
      </c>
      <c r="AB18" s="13"/>
      <c r="AC18" s="29"/>
      <c r="AD18" s="25"/>
      <c r="AE18" s="25"/>
      <c r="AF18" s="25"/>
      <c r="AG18" s="29">
        <v>0</v>
      </c>
      <c r="AH18" s="29"/>
      <c r="AI18" s="13"/>
      <c r="AJ18" s="29"/>
      <c r="AK18" s="29">
        <v>255</v>
      </c>
      <c r="AL18" s="25">
        <v>300</v>
      </c>
      <c r="AM18" s="29">
        <v>0</v>
      </c>
      <c r="AN18" s="29"/>
      <c r="AO18" s="29">
        <v>255</v>
      </c>
      <c r="AP18" s="29"/>
      <c r="AQ18" s="29">
        <v>0</v>
      </c>
      <c r="AR18" s="25">
        <v>0</v>
      </c>
      <c r="AS18" s="29">
        <v>0</v>
      </c>
      <c r="AT18" s="29"/>
      <c r="AU18" s="29">
        <v>0</v>
      </c>
      <c r="AV18" s="29"/>
      <c r="AW18" s="29"/>
      <c r="AX18" s="25">
        <v>0</v>
      </c>
      <c r="AY18" s="29">
        <v>0</v>
      </c>
      <c r="AZ18" s="29"/>
      <c r="BA18" s="29"/>
      <c r="BB18" s="29"/>
      <c r="BC18" s="29"/>
      <c r="BD18" s="25">
        <v>0</v>
      </c>
      <c r="BE18" s="29">
        <v>0</v>
      </c>
      <c r="BF18" s="29"/>
      <c r="BG18" s="29"/>
      <c r="BH18" s="29"/>
      <c r="BI18" s="29"/>
      <c r="BJ18" s="25">
        <v>0</v>
      </c>
      <c r="BK18" s="29">
        <v>0</v>
      </c>
      <c r="BL18" s="29"/>
      <c r="BM18" s="29"/>
      <c r="BN18" s="29"/>
      <c r="BO18" s="29"/>
      <c r="BP18" s="25">
        <v>0</v>
      </c>
      <c r="BQ18" s="29">
        <v>0</v>
      </c>
      <c r="BR18" s="29"/>
      <c r="BS18" s="29"/>
      <c r="BT18" s="29"/>
      <c r="BU18" s="38"/>
      <c r="BV18" s="29">
        <v>0</v>
      </c>
      <c r="BW18" s="51">
        <f>+C18+I18+O18+U18+AA18+AG18+AM18+AS18+AY18+BE18+BK18+BQ18</f>
        <v>0</v>
      </c>
      <c r="BX18" s="53">
        <f t="shared" si="18"/>
        <v>0</v>
      </c>
      <c r="BY18" s="90">
        <f t="shared" si="17"/>
        <v>255</v>
      </c>
      <c r="BZ18" s="53">
        <f t="shared" si="17"/>
        <v>0</v>
      </c>
      <c r="CA18" s="53">
        <f t="shared" si="17"/>
        <v>255</v>
      </c>
      <c r="CB18" s="53">
        <f t="shared" si="17"/>
        <v>300</v>
      </c>
      <c r="CC18" t="s">
        <v>18</v>
      </c>
    </row>
    <row r="19" spans="1:81" x14ac:dyDescent="0.25">
      <c r="A19" t="s">
        <v>7</v>
      </c>
      <c r="B19" s="13"/>
      <c r="C19" s="29">
        <v>546</v>
      </c>
      <c r="D19" s="29">
        <v>658.5</v>
      </c>
      <c r="E19" s="29">
        <v>685</v>
      </c>
      <c r="F19" s="29">
        <v>685</v>
      </c>
      <c r="G19" s="29">
        <v>720</v>
      </c>
      <c r="H19" s="13">
        <v>750</v>
      </c>
      <c r="I19" s="29">
        <v>606.79</v>
      </c>
      <c r="J19" s="29">
        <v>658.5</v>
      </c>
      <c r="K19" s="25">
        <v>685</v>
      </c>
      <c r="L19" s="38">
        <v>905</v>
      </c>
      <c r="M19" s="29">
        <v>720</v>
      </c>
      <c r="N19" s="29">
        <v>750</v>
      </c>
      <c r="O19" s="29">
        <v>2667.83</v>
      </c>
      <c r="P19" s="13">
        <v>2514.5</v>
      </c>
      <c r="Q19" s="29">
        <v>2642.5</v>
      </c>
      <c r="R19" s="13">
        <v>750</v>
      </c>
      <c r="S19" s="29">
        <v>720</v>
      </c>
      <c r="T19" s="25">
        <v>750</v>
      </c>
      <c r="U19" s="29">
        <v>8006</v>
      </c>
      <c r="V19" s="13">
        <v>658</v>
      </c>
      <c r="W19" s="29">
        <v>0</v>
      </c>
      <c r="X19" s="13">
        <v>720</v>
      </c>
      <c r="Y19" s="29">
        <v>720</v>
      </c>
      <c r="Z19" s="25">
        <v>750</v>
      </c>
      <c r="AA19" s="29">
        <v>658.5</v>
      </c>
      <c r="AB19" s="13">
        <v>658.5</v>
      </c>
      <c r="AC19" s="29">
        <v>685</v>
      </c>
      <c r="AD19" s="25">
        <v>720</v>
      </c>
      <c r="AE19" s="25">
        <v>830</v>
      </c>
      <c r="AF19" s="25">
        <v>850</v>
      </c>
      <c r="AG19" s="29">
        <v>1672</v>
      </c>
      <c r="AH19" s="29">
        <v>2484.5</v>
      </c>
      <c r="AI19" s="13">
        <v>835</v>
      </c>
      <c r="AJ19" s="29">
        <v>720</v>
      </c>
      <c r="AK19" s="29">
        <v>795</v>
      </c>
      <c r="AL19" s="25">
        <v>850</v>
      </c>
      <c r="AM19" s="29">
        <v>0</v>
      </c>
      <c r="AN19" s="29">
        <v>810</v>
      </c>
      <c r="AO19" s="29">
        <v>1380</v>
      </c>
      <c r="AP19" s="29">
        <v>720</v>
      </c>
      <c r="AQ19" s="29">
        <v>738.91</v>
      </c>
      <c r="AR19" s="25">
        <v>850</v>
      </c>
      <c r="AS19" s="29">
        <v>658.5</v>
      </c>
      <c r="AT19" s="29">
        <v>862</v>
      </c>
      <c r="AU19" s="29">
        <v>910.73</v>
      </c>
      <c r="AV19" s="29">
        <v>720</v>
      </c>
      <c r="AW19" s="29">
        <v>3486.75</v>
      </c>
      <c r="AX19" s="25">
        <v>3500</v>
      </c>
      <c r="AY19" s="29">
        <v>1008.5</v>
      </c>
      <c r="AZ19" s="29">
        <v>0</v>
      </c>
      <c r="BA19" s="29">
        <v>895</v>
      </c>
      <c r="BB19" s="29">
        <v>720</v>
      </c>
      <c r="BC19" s="29">
        <v>2235.5</v>
      </c>
      <c r="BD19" s="25">
        <v>900</v>
      </c>
      <c r="BE19" s="29">
        <v>0</v>
      </c>
      <c r="BF19" s="29">
        <v>835</v>
      </c>
      <c r="BG19" s="29">
        <v>1043.1300000000001</v>
      </c>
      <c r="BH19" s="29">
        <v>880</v>
      </c>
      <c r="BI19" s="29">
        <v>720</v>
      </c>
      <c r="BJ19" s="25">
        <v>900</v>
      </c>
      <c r="BK19" s="29">
        <v>1467</v>
      </c>
      <c r="BL19" s="29">
        <v>1711.83</v>
      </c>
      <c r="BM19" s="29">
        <v>835</v>
      </c>
      <c r="BN19" s="29">
        <v>720</v>
      </c>
      <c r="BO19" s="29">
        <v>720</v>
      </c>
      <c r="BP19" s="25">
        <v>900</v>
      </c>
      <c r="BQ19" s="29">
        <v>1083.6099999999999</v>
      </c>
      <c r="BR19" s="29">
        <v>1828.5</v>
      </c>
      <c r="BS19" s="29">
        <v>835</v>
      </c>
      <c r="BT19" s="29">
        <v>720</v>
      </c>
      <c r="BU19" s="38">
        <v>720</v>
      </c>
      <c r="BV19" s="29">
        <v>900</v>
      </c>
      <c r="BW19" s="51">
        <f>+C19+I19+O19+U19+AA19+AG19+AM19+AS19+AY19+BE19+BK19+BQ19</f>
        <v>18374.73</v>
      </c>
      <c r="BX19" s="53">
        <f t="shared" si="18"/>
        <v>13679.83</v>
      </c>
      <c r="BY19" s="90">
        <f>+E19+K19+Q19+W19+AC19+AI19+AO19+AU19+BA19+BG19+BM19+BS19</f>
        <v>11431.36</v>
      </c>
      <c r="BZ19" s="53">
        <v>8950</v>
      </c>
      <c r="CA19" s="53">
        <f>+G19+M19+S19+Y19+AE19+AK19+AQ19+AW19+BC19+BI19+BO19+BU19</f>
        <v>13126.16</v>
      </c>
      <c r="CB19" s="53">
        <f>+H19+N19+T19+Z19+AF19+AL19+AR19+AX19+BD19+BJ19+BP19+BV19</f>
        <v>12650</v>
      </c>
      <c r="CC19" t="s">
        <v>18</v>
      </c>
    </row>
    <row r="20" spans="1:81" x14ac:dyDescent="0.25">
      <c r="A20" t="s">
        <v>8</v>
      </c>
      <c r="B20" s="13"/>
      <c r="C20" s="29"/>
      <c r="D20" s="29"/>
      <c r="E20" s="29"/>
      <c r="F20" s="29"/>
      <c r="G20" s="29"/>
      <c r="H20" s="13"/>
      <c r="I20" s="29"/>
      <c r="J20" s="29"/>
      <c r="K20" s="25"/>
      <c r="L20" s="38"/>
      <c r="M20" s="29"/>
      <c r="N20" s="29"/>
      <c r="O20" s="29"/>
      <c r="P20" s="13"/>
      <c r="Q20" s="29"/>
      <c r="R20" s="13"/>
      <c r="S20" s="29"/>
      <c r="T20" s="25"/>
      <c r="U20" s="29"/>
      <c r="V20" s="13"/>
      <c r="W20" s="29"/>
      <c r="X20" s="13"/>
      <c r="Y20" s="29"/>
      <c r="Z20" s="25"/>
      <c r="AA20" s="29"/>
      <c r="AB20" s="13"/>
      <c r="AC20" s="29"/>
      <c r="AD20" s="25"/>
      <c r="AE20" s="25"/>
      <c r="AF20" s="25"/>
      <c r="AG20" s="29"/>
      <c r="AH20" s="29"/>
      <c r="AI20" s="13">
        <f t="shared" ref="AI20" si="19">1.1*AH20</f>
        <v>0</v>
      </c>
      <c r="AJ20" s="29"/>
      <c r="AK20" s="29"/>
      <c r="AL20" s="25"/>
      <c r="AM20" s="29"/>
      <c r="AN20" s="29"/>
      <c r="AO20" s="29">
        <f t="shared" ref="AO20" si="20">+AN20*1.1</f>
        <v>0</v>
      </c>
      <c r="AP20" s="29"/>
      <c r="AQ20" s="29"/>
      <c r="AR20" s="25"/>
      <c r="AS20" s="29">
        <v>0</v>
      </c>
      <c r="AT20" s="29"/>
      <c r="AU20" s="29"/>
      <c r="AV20" s="29"/>
      <c r="AW20" s="29"/>
      <c r="AX20" s="25"/>
      <c r="AY20" s="29"/>
      <c r="AZ20" s="29"/>
      <c r="BA20" s="29"/>
      <c r="BB20" s="29"/>
      <c r="BC20" s="29"/>
      <c r="BD20" s="25"/>
      <c r="BE20" s="29"/>
      <c r="BF20" s="29"/>
      <c r="BG20" s="29"/>
      <c r="BH20" s="29"/>
      <c r="BI20" s="29"/>
      <c r="BJ20" s="25"/>
      <c r="BK20" s="29"/>
      <c r="BL20" s="29"/>
      <c r="BM20" s="29"/>
      <c r="BN20" s="29"/>
      <c r="BO20" s="29"/>
      <c r="BP20" s="25"/>
      <c r="BQ20" s="29"/>
      <c r="BR20" s="29"/>
      <c r="BS20" s="29"/>
      <c r="BT20" s="29"/>
      <c r="BU20" s="38"/>
      <c r="BV20" s="29"/>
      <c r="BW20" s="38"/>
      <c r="BX20" s="53">
        <f t="shared" si="18"/>
        <v>0</v>
      </c>
      <c r="BY20" s="109">
        <f t="shared" ref="BY20:BY27" si="21">SUM(U20:BX20)</f>
        <v>0</v>
      </c>
      <c r="BZ20" s="53">
        <f t="shared" ref="BZ20:BZ39" si="22">+F20+L20+R20+X20+AD20+AJ20+AP20+AV20+BB20+BH20+BN20+BT20</f>
        <v>0</v>
      </c>
      <c r="CA20" s="53">
        <f t="shared" ref="CA20:CB41" si="23">+G20+M20+S20+Y20+AE20+AK20+AQ20+AW20+BC20+BI20+BO20+BU20</f>
        <v>0</v>
      </c>
      <c r="CB20" s="53">
        <f t="shared" si="23"/>
        <v>0</v>
      </c>
    </row>
    <row r="21" spans="1:81" x14ac:dyDescent="0.25">
      <c r="A21" t="s">
        <v>9</v>
      </c>
      <c r="B21" s="13"/>
      <c r="C21" s="41">
        <v>131.09</v>
      </c>
      <c r="D21" s="41">
        <v>132.35</v>
      </c>
      <c r="E21" s="29">
        <v>0</v>
      </c>
      <c r="F21" s="29">
        <v>272.87</v>
      </c>
      <c r="G21" s="29">
        <v>133.46</v>
      </c>
      <c r="H21" s="13">
        <v>150</v>
      </c>
      <c r="I21" s="41">
        <v>144.21</v>
      </c>
      <c r="J21" s="41">
        <v>122.63</v>
      </c>
      <c r="K21" s="25">
        <v>139.41999999999999</v>
      </c>
      <c r="L21" s="38">
        <v>127.44</v>
      </c>
      <c r="M21" s="29">
        <v>528.63</v>
      </c>
      <c r="N21" s="29">
        <v>550</v>
      </c>
      <c r="O21" s="41">
        <v>122.76</v>
      </c>
      <c r="P21" s="36">
        <v>113.13</v>
      </c>
      <c r="Q21" s="29">
        <v>121.22</v>
      </c>
      <c r="R21" s="13">
        <v>129.19999999999999</v>
      </c>
      <c r="S21" s="29">
        <v>509.19</v>
      </c>
      <c r="T21" s="25">
        <v>550</v>
      </c>
      <c r="U21" s="29">
        <v>120.86</v>
      </c>
      <c r="V21" s="13">
        <v>118.19</v>
      </c>
      <c r="W21" s="29">
        <v>112.84</v>
      </c>
      <c r="X21" s="13">
        <v>117.19</v>
      </c>
      <c r="Y21" s="29">
        <v>116.97</v>
      </c>
      <c r="Z21" s="25">
        <v>120</v>
      </c>
      <c r="AA21" s="29">
        <v>120.47</v>
      </c>
      <c r="AB21" s="13">
        <v>96.39</v>
      </c>
      <c r="AC21" s="29">
        <v>0</v>
      </c>
      <c r="AD21" s="25">
        <v>114.63</v>
      </c>
      <c r="AE21" s="25">
        <v>111.6</v>
      </c>
      <c r="AF21" s="25">
        <v>120</v>
      </c>
      <c r="AG21" s="29">
        <v>105.3</v>
      </c>
      <c r="AH21" s="29">
        <v>91.13</v>
      </c>
      <c r="AI21" s="13">
        <v>128.44</v>
      </c>
      <c r="AJ21" s="29">
        <v>114.2</v>
      </c>
      <c r="AK21" s="29">
        <v>108.65</v>
      </c>
      <c r="AL21" s="25">
        <v>120</v>
      </c>
      <c r="AM21" s="41">
        <v>124.6</v>
      </c>
      <c r="AN21" s="41">
        <v>92.8</v>
      </c>
      <c r="AO21" s="29">
        <v>0</v>
      </c>
      <c r="AP21" s="29">
        <v>101.26</v>
      </c>
      <c r="AQ21" s="29">
        <v>100.5</v>
      </c>
      <c r="AR21" s="25">
        <v>120</v>
      </c>
      <c r="AS21" s="41">
        <v>111.98</v>
      </c>
      <c r="AT21" s="41">
        <v>89.13</v>
      </c>
      <c r="AU21" s="41">
        <v>105.04</v>
      </c>
      <c r="AV21" s="41">
        <v>103.22</v>
      </c>
      <c r="AW21" s="41">
        <v>108.65</v>
      </c>
      <c r="AX21" s="25">
        <v>120</v>
      </c>
      <c r="AY21" s="41">
        <v>3704.96</v>
      </c>
      <c r="AZ21" s="41">
        <v>92.41</v>
      </c>
      <c r="BA21" s="41">
        <v>117.12</v>
      </c>
      <c r="BB21" s="41">
        <v>100.22</v>
      </c>
      <c r="BC21" s="41">
        <v>104.22</v>
      </c>
      <c r="BD21" s="25">
        <v>120</v>
      </c>
      <c r="BE21" s="41">
        <v>2266.39</v>
      </c>
      <c r="BF21" s="41">
        <v>89.34</v>
      </c>
      <c r="BG21" s="41">
        <v>114.52</v>
      </c>
      <c r="BH21" s="41">
        <v>102.29</v>
      </c>
      <c r="BI21" s="41">
        <v>114.5</v>
      </c>
      <c r="BJ21" s="25">
        <v>120</v>
      </c>
      <c r="BK21" s="41">
        <v>114.97</v>
      </c>
      <c r="BL21" s="41">
        <v>87.28</v>
      </c>
      <c r="BM21" s="41">
        <v>485.99</v>
      </c>
      <c r="BN21" s="41">
        <v>104.99</v>
      </c>
      <c r="BO21" s="41">
        <v>121.37</v>
      </c>
      <c r="BP21" s="25">
        <v>130</v>
      </c>
      <c r="BQ21" s="41">
        <v>116.16</v>
      </c>
      <c r="BR21" s="41">
        <v>119.15</v>
      </c>
      <c r="BS21" s="41">
        <v>0</v>
      </c>
      <c r="BT21" s="41">
        <v>105.29</v>
      </c>
      <c r="BU21" s="35">
        <v>114.5</v>
      </c>
      <c r="BV21" s="29">
        <v>130</v>
      </c>
      <c r="BW21" s="51">
        <f>+C21+I21+O21+U21+AA21+AG21+AM21+AS21+AY21+BE21+BK21+BQ21</f>
        <v>7183.7499999999991</v>
      </c>
      <c r="BX21" s="53">
        <f t="shared" si="18"/>
        <v>1243.93</v>
      </c>
      <c r="BY21" s="90">
        <f>+E21+K21+Q21+W21+AC21+AI21+AO21+AU21+BA21+BG21+BM21+BS21</f>
        <v>1324.5900000000001</v>
      </c>
      <c r="BZ21" s="53">
        <f t="shared" si="22"/>
        <v>1492.8</v>
      </c>
      <c r="CA21" s="53">
        <f t="shared" si="23"/>
        <v>2172.2400000000002</v>
      </c>
      <c r="CB21" s="53">
        <f t="shared" si="23"/>
        <v>2350</v>
      </c>
    </row>
    <row r="22" spans="1:81" x14ac:dyDescent="0.25">
      <c r="A22" t="s">
        <v>10</v>
      </c>
      <c r="B22" s="13"/>
      <c r="C22" s="29">
        <v>2979.19</v>
      </c>
      <c r="D22" s="29">
        <v>2612.85</v>
      </c>
      <c r="E22" s="29">
        <v>1656.98</v>
      </c>
      <c r="F22" s="29">
        <v>371.62</v>
      </c>
      <c r="G22" s="29">
        <v>344.87</v>
      </c>
      <c r="H22" s="13">
        <v>500</v>
      </c>
      <c r="I22" s="29">
        <v>3335.34</v>
      </c>
      <c r="J22" s="29">
        <v>2114.4</v>
      </c>
      <c r="K22" s="25">
        <v>549.57000000000005</v>
      </c>
      <c r="L22" s="38">
        <v>771.87</v>
      </c>
      <c r="M22" s="29">
        <v>505.14</v>
      </c>
      <c r="N22" s="29">
        <v>550</v>
      </c>
      <c r="O22" s="29">
        <v>3046.52</v>
      </c>
      <c r="P22" s="13">
        <v>2161.3200000000002</v>
      </c>
      <c r="Q22" s="29">
        <v>549.57000000000005</v>
      </c>
      <c r="R22" s="13">
        <v>415.33</v>
      </c>
      <c r="S22" s="29">
        <v>330.3</v>
      </c>
      <c r="T22" s="25">
        <v>350</v>
      </c>
      <c r="U22" s="29">
        <v>3026.09</v>
      </c>
      <c r="V22" s="13">
        <v>2913.69</v>
      </c>
      <c r="W22" s="29">
        <v>981.29</v>
      </c>
      <c r="X22" s="13">
        <v>371.62</v>
      </c>
      <c r="Y22" s="29">
        <v>1222.32</v>
      </c>
      <c r="Z22" s="25">
        <v>1300</v>
      </c>
      <c r="AA22" s="29">
        <v>3690.38</v>
      </c>
      <c r="AB22" s="13">
        <v>2892.89</v>
      </c>
      <c r="AC22" s="29">
        <v>765.56</v>
      </c>
      <c r="AD22" s="25">
        <v>1210.32</v>
      </c>
      <c r="AE22" s="25">
        <v>1466.76</v>
      </c>
      <c r="AF22" s="25">
        <v>1500</v>
      </c>
      <c r="AG22" s="29">
        <v>3552.89</v>
      </c>
      <c r="AH22" s="29">
        <v>3029.88</v>
      </c>
      <c r="AI22" s="13">
        <v>1410.03</v>
      </c>
      <c r="AJ22" s="29">
        <v>1601.52</v>
      </c>
      <c r="AK22" s="29">
        <v>977.16</v>
      </c>
      <c r="AL22" s="25">
        <v>1000</v>
      </c>
      <c r="AM22" s="29">
        <v>2913.72</v>
      </c>
      <c r="AN22" s="29">
        <v>3415.23</v>
      </c>
      <c r="AO22" s="29">
        <v>1333.02</v>
      </c>
      <c r="AP22" s="29">
        <v>1377.7</v>
      </c>
      <c r="AQ22" s="29">
        <v>979.04</v>
      </c>
      <c r="AR22" s="25">
        <v>1000</v>
      </c>
      <c r="AS22" s="29">
        <v>3506.43</v>
      </c>
      <c r="AT22" s="29">
        <v>3560.57</v>
      </c>
      <c r="AU22" s="29">
        <v>1069.79</v>
      </c>
      <c r="AV22" s="29">
        <v>1548.42</v>
      </c>
      <c r="AW22" s="29">
        <v>1063.71</v>
      </c>
      <c r="AX22" s="25">
        <v>1100</v>
      </c>
      <c r="AY22" s="29">
        <v>0</v>
      </c>
      <c r="AZ22" s="29">
        <v>3600.47</v>
      </c>
      <c r="BA22" s="29">
        <v>1575.29</v>
      </c>
      <c r="BB22" s="29">
        <v>1588.88</v>
      </c>
      <c r="BC22" s="29">
        <v>1091.01</v>
      </c>
      <c r="BD22" s="25">
        <v>1700</v>
      </c>
      <c r="BE22" s="29">
        <v>1405.5</v>
      </c>
      <c r="BF22" s="29">
        <v>2552.85</v>
      </c>
      <c r="BG22" s="29">
        <v>1532.75</v>
      </c>
      <c r="BH22" s="29">
        <v>1557.84</v>
      </c>
      <c r="BI22" s="29">
        <v>984.91</v>
      </c>
      <c r="BJ22" s="25">
        <v>1700</v>
      </c>
      <c r="BK22" s="29">
        <v>3576.45</v>
      </c>
      <c r="BL22" s="29">
        <v>1849.1</v>
      </c>
      <c r="BM22" s="29">
        <v>316.10000000000002</v>
      </c>
      <c r="BN22" s="29">
        <v>1525.12</v>
      </c>
      <c r="BO22" s="29">
        <v>1127.02</v>
      </c>
      <c r="BP22" s="25">
        <v>2100</v>
      </c>
      <c r="BQ22" s="29">
        <v>3144.22</v>
      </c>
      <c r="BR22" s="29">
        <v>1925.47</v>
      </c>
      <c r="BS22" s="29">
        <v>400.76</v>
      </c>
      <c r="BT22" s="29">
        <v>617.44000000000005</v>
      </c>
      <c r="BU22" s="38">
        <v>978.53</v>
      </c>
      <c r="BV22" s="29">
        <v>2100</v>
      </c>
      <c r="BW22" s="38">
        <v>33352.49</v>
      </c>
      <c r="BX22" s="53">
        <f>+D22+J22+P22+V22+AB22+AH22+AN22+AT22+AZ22+BF22+BL22+BR22</f>
        <v>32628.719999999998</v>
      </c>
      <c r="BY22" s="90">
        <f>+E22+K22+Q22+W22+AC22+AI22+AO22+AU22+BA22+BG22+BM22+BS22</f>
        <v>12140.710000000003</v>
      </c>
      <c r="BZ22" s="53">
        <f t="shared" si="22"/>
        <v>12957.680000000002</v>
      </c>
      <c r="CA22" s="53">
        <f t="shared" si="23"/>
        <v>11070.770000000002</v>
      </c>
      <c r="CB22" s="53">
        <f t="shared" si="23"/>
        <v>14900</v>
      </c>
    </row>
    <row r="23" spans="1:81" x14ac:dyDescent="0.25">
      <c r="A23" t="s">
        <v>42</v>
      </c>
      <c r="B23" s="13"/>
      <c r="C23" s="29">
        <v>824.24</v>
      </c>
      <c r="D23" s="29">
        <v>410.46</v>
      </c>
      <c r="E23" s="29">
        <v>400.25</v>
      </c>
      <c r="F23" s="29">
        <v>400.25</v>
      </c>
      <c r="G23" s="29">
        <v>396.64</v>
      </c>
      <c r="H23" s="13">
        <v>450</v>
      </c>
      <c r="I23" s="29">
        <v>412.12</v>
      </c>
      <c r="J23" s="29">
        <v>410.46</v>
      </c>
      <c r="K23" s="25">
        <v>437.79</v>
      </c>
      <c r="L23" s="38"/>
      <c r="M23" s="29">
        <v>0</v>
      </c>
      <c r="N23" s="29">
        <v>475</v>
      </c>
      <c r="O23" s="29">
        <v>412.12</v>
      </c>
      <c r="P23" s="13">
        <v>410.46</v>
      </c>
      <c r="Q23" s="29">
        <v>400.25</v>
      </c>
      <c r="R23" s="13">
        <v>396.64</v>
      </c>
      <c r="S23" s="29">
        <v>0</v>
      </c>
      <c r="T23" s="25">
        <v>475</v>
      </c>
      <c r="U23" s="29"/>
      <c r="V23" s="13">
        <v>410.46</v>
      </c>
      <c r="W23" s="29">
        <v>400.25</v>
      </c>
      <c r="X23" s="13">
        <v>396.64</v>
      </c>
      <c r="Y23" s="29">
        <v>0</v>
      </c>
      <c r="Z23" s="25"/>
      <c r="AA23" s="29"/>
      <c r="AB23" s="13">
        <v>410.46</v>
      </c>
      <c r="AC23" s="29">
        <v>400.25</v>
      </c>
      <c r="AD23" s="25">
        <v>396.64</v>
      </c>
      <c r="AE23" s="25">
        <v>396.64</v>
      </c>
      <c r="AF23" s="25">
        <v>425</v>
      </c>
      <c r="AG23" s="29"/>
      <c r="AH23" s="29">
        <v>410.46</v>
      </c>
      <c r="AI23" s="13">
        <v>0</v>
      </c>
      <c r="AJ23" s="29">
        <v>396.64</v>
      </c>
      <c r="AK23" s="29">
        <v>396.64</v>
      </c>
      <c r="AL23" s="25">
        <v>425</v>
      </c>
      <c r="AM23" s="29">
        <v>412.12</v>
      </c>
      <c r="AN23" s="29">
        <v>410.46</v>
      </c>
      <c r="AO23" s="29">
        <v>400.25</v>
      </c>
      <c r="AP23" s="29">
        <v>396.64</v>
      </c>
      <c r="AQ23" s="29">
        <v>396.64</v>
      </c>
      <c r="AR23" s="25">
        <v>425</v>
      </c>
      <c r="AS23" s="29">
        <v>412.12</v>
      </c>
      <c r="AT23" s="29">
        <v>400.24</v>
      </c>
      <c r="AU23" s="29">
        <v>400.25</v>
      </c>
      <c r="AV23" s="29">
        <v>396.64</v>
      </c>
      <c r="AW23" s="29">
        <v>396.64</v>
      </c>
      <c r="AX23" s="25">
        <v>425</v>
      </c>
      <c r="AY23" s="29">
        <v>412.12</v>
      </c>
      <c r="AZ23" s="29">
        <v>400.24</v>
      </c>
      <c r="BA23" s="29">
        <v>400.25</v>
      </c>
      <c r="BB23" s="29">
        <v>396.64</v>
      </c>
      <c r="BC23" s="29">
        <v>396.64</v>
      </c>
      <c r="BD23" s="25">
        <v>425</v>
      </c>
      <c r="BE23" s="29">
        <v>412.12</v>
      </c>
      <c r="BF23" s="29">
        <v>0</v>
      </c>
      <c r="BG23" s="29">
        <v>400.25</v>
      </c>
      <c r="BH23" s="29">
        <v>396.64</v>
      </c>
      <c r="BI23" s="29">
        <v>396.64</v>
      </c>
      <c r="BJ23" s="25">
        <v>425</v>
      </c>
      <c r="BK23" s="29">
        <v>412.12</v>
      </c>
      <c r="BL23" s="29">
        <v>0</v>
      </c>
      <c r="BM23" s="29">
        <v>400.25</v>
      </c>
      <c r="BN23" s="29">
        <v>396.64</v>
      </c>
      <c r="BO23" s="29">
        <v>396.64</v>
      </c>
      <c r="BP23" s="25">
        <v>425</v>
      </c>
      <c r="BQ23" s="29">
        <v>410.46</v>
      </c>
      <c r="BR23" s="29">
        <v>400.25</v>
      </c>
      <c r="BS23" s="29">
        <v>400.25</v>
      </c>
      <c r="BT23" s="29">
        <v>396.64</v>
      </c>
      <c r="BU23" s="38">
        <v>396.64</v>
      </c>
      <c r="BV23" s="29">
        <v>425</v>
      </c>
      <c r="BW23" s="38">
        <v>5355.9</v>
      </c>
      <c r="BX23" s="53">
        <f t="shared" si="18"/>
        <v>4073.95</v>
      </c>
      <c r="BY23" s="90">
        <f>+E23+K23+Q23+W23+AC23+AI23+AO23+AU23+BA23+BG23+BM23+BS23</f>
        <v>4440.29</v>
      </c>
      <c r="BZ23" s="53">
        <f t="shared" si="22"/>
        <v>4366.6499999999996</v>
      </c>
      <c r="CA23" s="53">
        <f t="shared" si="23"/>
        <v>3569.7599999999993</v>
      </c>
      <c r="CB23" s="53">
        <f t="shared" si="23"/>
        <v>4800</v>
      </c>
    </row>
    <row r="24" spans="1:81" x14ac:dyDescent="0.25">
      <c r="A24" t="s">
        <v>11</v>
      </c>
      <c r="B24" s="13"/>
      <c r="C24" s="29">
        <v>0</v>
      </c>
      <c r="D24" s="29"/>
      <c r="E24" s="29"/>
      <c r="F24" s="29"/>
      <c r="G24" s="29"/>
      <c r="H24" s="13"/>
      <c r="I24" s="29">
        <v>0</v>
      </c>
      <c r="J24" s="29"/>
      <c r="K24" s="25"/>
      <c r="L24" s="38"/>
      <c r="M24" s="29"/>
      <c r="N24" s="29"/>
      <c r="O24" s="29">
        <v>0</v>
      </c>
      <c r="P24" s="13"/>
      <c r="Q24" s="29"/>
      <c r="R24" s="13"/>
      <c r="S24" s="29"/>
      <c r="T24" s="25"/>
      <c r="U24" s="29"/>
      <c r="V24" s="13"/>
      <c r="W24" s="29"/>
      <c r="X24" s="13"/>
      <c r="Y24" s="29"/>
      <c r="Z24" s="25"/>
      <c r="AA24" s="29">
        <v>0</v>
      </c>
      <c r="AB24" s="13"/>
      <c r="AC24" s="29"/>
      <c r="AD24" s="25"/>
      <c r="AE24" s="25"/>
      <c r="AF24" s="25"/>
      <c r="AG24" s="29">
        <v>0</v>
      </c>
      <c r="AH24" s="29"/>
      <c r="AI24" s="13"/>
      <c r="AJ24" s="29"/>
      <c r="AK24" s="29"/>
      <c r="AL24" s="25"/>
      <c r="AM24" s="29">
        <v>0</v>
      </c>
      <c r="AN24" s="29"/>
      <c r="AO24" s="29"/>
      <c r="AP24" s="29"/>
      <c r="AQ24" s="29"/>
      <c r="AR24" s="25"/>
      <c r="AS24" s="29">
        <v>0</v>
      </c>
      <c r="AT24" s="29"/>
      <c r="AU24" s="29"/>
      <c r="AV24" s="29"/>
      <c r="AW24" s="29"/>
      <c r="AX24" s="25"/>
      <c r="AY24" s="29">
        <v>0</v>
      </c>
      <c r="AZ24" s="29"/>
      <c r="BA24" s="29"/>
      <c r="BB24" s="29"/>
      <c r="BC24" s="29"/>
      <c r="BD24" s="25"/>
      <c r="BE24" s="29">
        <v>0</v>
      </c>
      <c r="BF24" s="29"/>
      <c r="BG24" s="29"/>
      <c r="BH24" s="29"/>
      <c r="BI24" s="29"/>
      <c r="BJ24" s="25"/>
      <c r="BK24" s="29">
        <v>0</v>
      </c>
      <c r="BL24" s="29"/>
      <c r="BM24" s="29"/>
      <c r="BN24" s="29"/>
      <c r="BO24" s="29"/>
      <c r="BP24" s="25"/>
      <c r="BQ24" s="29">
        <v>0</v>
      </c>
      <c r="BR24" s="29"/>
      <c r="BS24" s="29"/>
      <c r="BT24" s="29"/>
      <c r="BU24" s="38"/>
      <c r="BV24" s="29"/>
      <c r="BW24" s="51">
        <v>0</v>
      </c>
      <c r="BX24" s="53">
        <f t="shared" si="18"/>
        <v>0</v>
      </c>
      <c r="BY24" s="109">
        <f t="shared" si="21"/>
        <v>0</v>
      </c>
      <c r="BZ24" s="53">
        <f t="shared" si="22"/>
        <v>0</v>
      </c>
      <c r="CA24" s="53">
        <f t="shared" si="23"/>
        <v>0</v>
      </c>
      <c r="CB24" s="53">
        <f t="shared" si="23"/>
        <v>0</v>
      </c>
    </row>
    <row r="25" spans="1:81" x14ac:dyDescent="0.25">
      <c r="A25" s="24" t="s">
        <v>29</v>
      </c>
      <c r="B25" s="13"/>
      <c r="C25" s="29">
        <v>0</v>
      </c>
      <c r="D25" s="29">
        <v>400</v>
      </c>
      <c r="E25" s="29">
        <v>450</v>
      </c>
      <c r="F25" s="29">
        <v>0</v>
      </c>
      <c r="G25" s="29">
        <v>450</v>
      </c>
      <c r="H25" s="13">
        <v>450</v>
      </c>
      <c r="I25" s="29">
        <v>400</v>
      </c>
      <c r="J25" s="29">
        <v>400</v>
      </c>
      <c r="K25" s="25">
        <v>450</v>
      </c>
      <c r="L25" s="38">
        <v>450</v>
      </c>
      <c r="M25" s="29">
        <v>450</v>
      </c>
      <c r="N25" s="29">
        <v>450</v>
      </c>
      <c r="O25" s="29">
        <v>400</v>
      </c>
      <c r="P25" s="13">
        <v>450</v>
      </c>
      <c r="Q25" s="29">
        <v>450</v>
      </c>
      <c r="R25" s="13">
        <v>450</v>
      </c>
      <c r="S25" s="29">
        <v>0</v>
      </c>
      <c r="T25" s="25">
        <v>450</v>
      </c>
      <c r="U25" s="29">
        <v>400</v>
      </c>
      <c r="V25" s="13">
        <v>450</v>
      </c>
      <c r="W25" s="29">
        <v>450</v>
      </c>
      <c r="X25" s="13">
        <v>450</v>
      </c>
      <c r="Y25" s="29">
        <v>450</v>
      </c>
      <c r="Z25" s="25">
        <v>450</v>
      </c>
      <c r="AA25" s="29">
        <v>400</v>
      </c>
      <c r="AB25" s="13">
        <v>450</v>
      </c>
      <c r="AC25" s="29">
        <v>450</v>
      </c>
      <c r="AD25" s="25">
        <v>900</v>
      </c>
      <c r="AE25" s="25">
        <v>450</v>
      </c>
      <c r="AF25" s="25">
        <v>450</v>
      </c>
      <c r="AG25" s="29">
        <v>400</v>
      </c>
      <c r="AH25" s="29">
        <v>0</v>
      </c>
      <c r="AI25" s="13">
        <v>450</v>
      </c>
      <c r="AJ25" s="29">
        <v>0</v>
      </c>
      <c r="AK25" s="29">
        <v>450</v>
      </c>
      <c r="AL25" s="25">
        <v>450</v>
      </c>
      <c r="AM25" s="29">
        <v>400</v>
      </c>
      <c r="AN25" s="29">
        <v>900</v>
      </c>
      <c r="AO25" s="29">
        <v>450</v>
      </c>
      <c r="AP25" s="29">
        <v>450</v>
      </c>
      <c r="AQ25" s="29">
        <v>900</v>
      </c>
      <c r="AR25" s="25">
        <v>450</v>
      </c>
      <c r="AS25" s="29">
        <v>400</v>
      </c>
      <c r="AT25" s="29">
        <v>450</v>
      </c>
      <c r="AU25" s="29">
        <v>450</v>
      </c>
      <c r="AV25" s="29">
        <v>900</v>
      </c>
      <c r="AW25" s="29">
        <v>0</v>
      </c>
      <c r="AX25" s="25">
        <v>450</v>
      </c>
      <c r="AY25" s="29">
        <v>400</v>
      </c>
      <c r="AZ25" s="29">
        <v>450</v>
      </c>
      <c r="BA25" s="29">
        <v>450</v>
      </c>
      <c r="BB25" s="29"/>
      <c r="BC25" s="29">
        <v>450</v>
      </c>
      <c r="BD25" s="25">
        <v>450</v>
      </c>
      <c r="BE25" s="29">
        <v>400</v>
      </c>
      <c r="BF25" s="29">
        <v>450</v>
      </c>
      <c r="BG25" s="29">
        <v>450</v>
      </c>
      <c r="BH25" s="29">
        <v>450</v>
      </c>
      <c r="BI25" s="29">
        <v>900</v>
      </c>
      <c r="BJ25" s="25">
        <v>450</v>
      </c>
      <c r="BK25" s="29">
        <v>400</v>
      </c>
      <c r="BL25" s="29">
        <v>450</v>
      </c>
      <c r="BM25" s="29">
        <v>450</v>
      </c>
      <c r="BN25" s="29">
        <v>900</v>
      </c>
      <c r="BO25" s="29"/>
      <c r="BP25" s="25">
        <v>450</v>
      </c>
      <c r="BQ25" s="29">
        <v>400</v>
      </c>
      <c r="BR25" s="29">
        <v>450</v>
      </c>
      <c r="BS25" s="29">
        <v>450</v>
      </c>
      <c r="BT25" s="29">
        <v>450</v>
      </c>
      <c r="BU25" s="38">
        <v>900</v>
      </c>
      <c r="BV25" s="29">
        <v>450</v>
      </c>
      <c r="BW25" s="38">
        <v>4400</v>
      </c>
      <c r="BX25" s="53">
        <f t="shared" si="18"/>
        <v>5300</v>
      </c>
      <c r="BY25" s="90">
        <f>+E25+K25+Q25+W25+AC25+AI25+AO25+AU25+BA25+BG25+BM25+BS25</f>
        <v>5400</v>
      </c>
      <c r="BZ25" s="53">
        <f t="shared" si="22"/>
        <v>5400</v>
      </c>
      <c r="CA25" s="53">
        <f t="shared" si="23"/>
        <v>5400</v>
      </c>
      <c r="CB25" s="53">
        <f t="shared" si="23"/>
        <v>5400</v>
      </c>
    </row>
    <row r="26" spans="1:81" x14ac:dyDescent="0.25">
      <c r="A26" t="s">
        <v>22</v>
      </c>
      <c r="B26" s="13"/>
      <c r="C26" s="29"/>
      <c r="D26" s="29"/>
      <c r="E26" s="29">
        <v>0</v>
      </c>
      <c r="F26" s="29"/>
      <c r="G26" s="29"/>
      <c r="H26" s="13"/>
      <c r="I26" s="29"/>
      <c r="J26" s="29"/>
      <c r="K26" s="25"/>
      <c r="L26" s="38"/>
      <c r="M26" s="29"/>
      <c r="N26" s="29"/>
      <c r="O26" s="29"/>
      <c r="P26" s="13"/>
      <c r="Q26" s="29"/>
      <c r="R26" s="13"/>
      <c r="S26" s="29"/>
      <c r="T26" s="25"/>
      <c r="U26" s="29"/>
      <c r="V26" s="13"/>
      <c r="W26" s="29"/>
      <c r="X26" s="13"/>
      <c r="Y26" s="29"/>
      <c r="Z26" s="25"/>
      <c r="AA26" s="29"/>
      <c r="AB26" s="13"/>
      <c r="AC26" s="29"/>
      <c r="AD26" s="25"/>
      <c r="AE26" s="25"/>
      <c r="AF26" s="25"/>
      <c r="AG26" s="29"/>
      <c r="AH26" s="29"/>
      <c r="AI26" s="13"/>
      <c r="AJ26" s="29"/>
      <c r="AK26" s="29"/>
      <c r="AL26" s="25"/>
      <c r="AM26" s="29"/>
      <c r="AN26" s="29"/>
      <c r="AO26" s="29"/>
      <c r="AP26" s="29"/>
      <c r="AQ26" s="29"/>
      <c r="AR26" s="25"/>
      <c r="AS26" s="29"/>
      <c r="AT26" s="29"/>
      <c r="AU26" s="29"/>
      <c r="AV26" s="29"/>
      <c r="AW26" s="29"/>
      <c r="AX26" s="25"/>
      <c r="AY26" s="29"/>
      <c r="AZ26" s="29"/>
      <c r="BA26" s="29"/>
      <c r="BB26" s="29"/>
      <c r="BC26" s="29"/>
      <c r="BD26" s="25"/>
      <c r="BE26" s="29"/>
      <c r="BF26" s="29">
        <v>920</v>
      </c>
      <c r="BG26" s="29"/>
      <c r="BH26" s="29"/>
      <c r="BI26" s="29"/>
      <c r="BJ26" s="25"/>
      <c r="BK26" s="29"/>
      <c r="BL26" s="29"/>
      <c r="BM26" s="29"/>
      <c r="BN26" s="29"/>
      <c r="BO26" s="29"/>
      <c r="BP26" s="25"/>
      <c r="BQ26" s="29"/>
      <c r="BR26" s="29"/>
      <c r="BS26" s="29"/>
      <c r="BT26" s="29"/>
      <c r="BU26" s="38"/>
      <c r="BV26" s="29"/>
      <c r="BW26" s="38">
        <v>2000</v>
      </c>
      <c r="BX26" s="53">
        <f t="shared" si="18"/>
        <v>920</v>
      </c>
      <c r="BY26" s="109">
        <v>0</v>
      </c>
      <c r="BZ26" s="53">
        <f t="shared" si="22"/>
        <v>0</v>
      </c>
      <c r="CA26" s="53">
        <f t="shared" si="23"/>
        <v>0</v>
      </c>
      <c r="CB26" s="53">
        <f t="shared" si="23"/>
        <v>0</v>
      </c>
      <c r="CC26" t="s">
        <v>18</v>
      </c>
    </row>
    <row r="27" spans="1:81" x14ac:dyDescent="0.25">
      <c r="A27" t="s">
        <v>19</v>
      </c>
      <c r="B27" s="13"/>
      <c r="C27" s="29"/>
      <c r="D27" s="29"/>
      <c r="E27" s="29"/>
      <c r="F27" s="29"/>
      <c r="G27" s="29"/>
      <c r="H27" s="13"/>
      <c r="I27" s="29"/>
      <c r="J27" s="29"/>
      <c r="K27" s="25"/>
      <c r="L27" s="38"/>
      <c r="M27" s="29"/>
      <c r="N27" s="29"/>
      <c r="O27" s="29"/>
      <c r="P27" s="13"/>
      <c r="Q27" s="29"/>
      <c r="R27" s="13"/>
      <c r="S27" s="29"/>
      <c r="T27" s="25"/>
      <c r="U27" s="43"/>
      <c r="V27" s="57"/>
      <c r="W27" s="43"/>
      <c r="X27" s="57"/>
      <c r="Y27" s="43"/>
      <c r="Z27" s="133"/>
      <c r="AA27" s="29"/>
      <c r="AB27" s="13"/>
      <c r="AC27" s="29"/>
      <c r="AD27" s="25"/>
      <c r="AE27" s="25"/>
      <c r="AF27" s="133"/>
      <c r="AG27" s="29"/>
      <c r="AH27" s="29"/>
      <c r="AI27" s="13"/>
      <c r="AJ27" s="29"/>
      <c r="AK27" s="29"/>
      <c r="AL27" s="133"/>
      <c r="AM27" s="29"/>
      <c r="AN27" s="29"/>
      <c r="AO27" s="29">
        <v>600</v>
      </c>
      <c r="AP27" s="29"/>
      <c r="AQ27" s="29"/>
      <c r="AR27" s="133"/>
      <c r="AS27" s="29"/>
      <c r="AT27" s="29"/>
      <c r="AU27" s="29">
        <v>1000</v>
      </c>
      <c r="AV27" s="29"/>
      <c r="AW27" s="29"/>
      <c r="AX27" s="133"/>
      <c r="AY27" s="29"/>
      <c r="AZ27" s="29"/>
      <c r="BA27" s="29"/>
      <c r="BB27" s="29"/>
      <c r="BC27" s="29"/>
      <c r="BD27" s="133"/>
      <c r="BE27" s="29"/>
      <c r="BF27" s="29"/>
      <c r="BG27" s="29">
        <v>-400</v>
      </c>
      <c r="BH27" s="29"/>
      <c r="BI27" s="29"/>
      <c r="BJ27" s="133"/>
      <c r="BK27" s="29"/>
      <c r="BL27" s="29"/>
      <c r="BM27" s="29"/>
      <c r="BN27" s="29"/>
      <c r="BO27" s="29"/>
      <c r="BP27" s="133"/>
      <c r="BQ27" s="29"/>
      <c r="BR27" s="29"/>
      <c r="BS27" s="29"/>
      <c r="BT27" s="29"/>
      <c r="BU27" s="38"/>
      <c r="BV27" s="43"/>
      <c r="BW27" s="38"/>
      <c r="BX27" s="53">
        <f t="shared" si="18"/>
        <v>0</v>
      </c>
      <c r="BY27" s="109">
        <f t="shared" si="21"/>
        <v>1200</v>
      </c>
      <c r="BZ27" s="53">
        <f t="shared" si="22"/>
        <v>0</v>
      </c>
      <c r="CA27" s="53">
        <f t="shared" si="23"/>
        <v>0</v>
      </c>
      <c r="CB27" s="53">
        <f t="shared" si="23"/>
        <v>0</v>
      </c>
      <c r="CC27" t="s">
        <v>106</v>
      </c>
    </row>
    <row r="28" spans="1:81" x14ac:dyDescent="0.25">
      <c r="A28" t="s">
        <v>12</v>
      </c>
      <c r="B28" s="13"/>
      <c r="C28" s="29">
        <v>740</v>
      </c>
      <c r="D28" s="29">
        <v>740</v>
      </c>
      <c r="E28" s="29">
        <v>780</v>
      </c>
      <c r="F28" s="29">
        <v>880</v>
      </c>
      <c r="G28" s="29">
        <v>970</v>
      </c>
      <c r="H28" s="13">
        <v>1000</v>
      </c>
      <c r="I28" s="29"/>
      <c r="J28" s="29"/>
      <c r="K28" s="25"/>
      <c r="L28" s="38"/>
      <c r="M28" s="29"/>
      <c r="N28" s="29"/>
      <c r="O28" s="29"/>
      <c r="P28" s="13"/>
      <c r="Q28" s="29"/>
      <c r="R28" s="13"/>
      <c r="S28" s="29"/>
      <c r="T28" s="25"/>
      <c r="U28" s="29"/>
      <c r="V28" s="13"/>
      <c r="W28" s="29"/>
      <c r="X28" s="13"/>
      <c r="Y28" s="29"/>
      <c r="Z28" s="25"/>
      <c r="AA28" s="29"/>
      <c r="AB28" s="13"/>
      <c r="AC28" s="29"/>
      <c r="AD28" s="25"/>
      <c r="AE28" s="25"/>
      <c r="AF28" s="25"/>
      <c r="AG28" s="29">
        <v>0</v>
      </c>
      <c r="AH28" s="29">
        <v>0</v>
      </c>
      <c r="AI28" s="13"/>
      <c r="AJ28" s="29"/>
      <c r="AK28" s="29"/>
      <c r="AL28" s="25"/>
      <c r="AM28" s="29">
        <v>0</v>
      </c>
      <c r="AN28" s="29">
        <v>0</v>
      </c>
      <c r="AO28" s="29"/>
      <c r="AP28" s="29"/>
      <c r="AQ28" s="29"/>
      <c r="AR28" s="25"/>
      <c r="AS28" s="29"/>
      <c r="AT28" s="29"/>
      <c r="AU28" s="29"/>
      <c r="AV28" s="29"/>
      <c r="AW28" s="29"/>
      <c r="AX28" s="25"/>
      <c r="AY28" s="29"/>
      <c r="AZ28" s="29"/>
      <c r="BA28" s="29"/>
      <c r="BB28" s="29"/>
      <c r="BC28" s="29"/>
      <c r="BD28" s="25"/>
      <c r="BE28" s="29"/>
      <c r="BF28" s="29"/>
      <c r="BG28" s="29"/>
      <c r="BH28" s="29"/>
      <c r="BI28" s="29"/>
      <c r="BJ28" s="25"/>
      <c r="BK28" s="29"/>
      <c r="BL28" s="29"/>
      <c r="BM28" s="29"/>
      <c r="BN28" s="29"/>
      <c r="BO28" s="29"/>
      <c r="BP28" s="25"/>
      <c r="BQ28" s="29"/>
      <c r="BR28" s="29"/>
      <c r="BS28" s="29"/>
      <c r="BT28" s="29"/>
      <c r="BU28" s="38"/>
      <c r="BV28" s="29"/>
      <c r="BW28" s="38">
        <v>740</v>
      </c>
      <c r="BX28" s="53">
        <f t="shared" si="18"/>
        <v>740</v>
      </c>
      <c r="BY28" s="90">
        <f t="shared" ref="BY28:BY33" si="24">+E28+K28+Q28+W28+AC28+AI28+AO28+AU28+BA28+BG28+BM28+BS28</f>
        <v>780</v>
      </c>
      <c r="BZ28" s="53">
        <f t="shared" si="22"/>
        <v>880</v>
      </c>
      <c r="CA28" s="53">
        <f t="shared" si="23"/>
        <v>970</v>
      </c>
      <c r="CB28" s="53">
        <f t="shared" si="23"/>
        <v>1000</v>
      </c>
    </row>
    <row r="29" spans="1:81" x14ac:dyDescent="0.25">
      <c r="A29" t="s">
        <v>107</v>
      </c>
      <c r="B29" s="13"/>
      <c r="C29" s="29"/>
      <c r="D29" s="29">
        <v>200</v>
      </c>
      <c r="E29" s="29">
        <v>200</v>
      </c>
      <c r="F29" s="29">
        <v>200</v>
      </c>
      <c r="G29" s="29">
        <v>200</v>
      </c>
      <c r="H29" s="13">
        <v>200</v>
      </c>
      <c r="I29" s="29">
        <v>200</v>
      </c>
      <c r="J29" s="29">
        <v>200</v>
      </c>
      <c r="K29" s="25">
        <v>200</v>
      </c>
      <c r="L29" s="38">
        <v>200</v>
      </c>
      <c r="M29" s="29">
        <v>200</v>
      </c>
      <c r="N29" s="29">
        <v>200</v>
      </c>
      <c r="O29" s="29">
        <v>200</v>
      </c>
      <c r="P29" s="13">
        <v>200</v>
      </c>
      <c r="Q29" s="29">
        <v>200</v>
      </c>
      <c r="R29" s="13">
        <v>200</v>
      </c>
      <c r="S29" s="29">
        <v>200</v>
      </c>
      <c r="T29" s="25">
        <v>200</v>
      </c>
      <c r="U29" s="29">
        <v>200</v>
      </c>
      <c r="V29" s="13">
        <v>200</v>
      </c>
      <c r="W29" s="29">
        <v>200</v>
      </c>
      <c r="X29" s="13">
        <v>200</v>
      </c>
      <c r="Y29" s="29">
        <v>8600</v>
      </c>
      <c r="Z29" s="25">
        <v>300</v>
      </c>
      <c r="AA29" s="29">
        <v>200</v>
      </c>
      <c r="AB29" s="13">
        <v>200</v>
      </c>
      <c r="AC29" s="29">
        <v>1700</v>
      </c>
      <c r="AD29" s="25">
        <v>200</v>
      </c>
      <c r="AE29" s="25">
        <v>600</v>
      </c>
      <c r="AF29" s="25">
        <v>300</v>
      </c>
      <c r="AG29" s="29">
        <v>200</v>
      </c>
      <c r="AH29" s="29">
        <v>200</v>
      </c>
      <c r="AI29" s="13">
        <v>200</v>
      </c>
      <c r="AJ29" s="29">
        <v>200</v>
      </c>
      <c r="AK29" s="29">
        <v>300</v>
      </c>
      <c r="AL29" s="25">
        <v>300</v>
      </c>
      <c r="AM29" s="29">
        <v>200</v>
      </c>
      <c r="AN29" s="29">
        <v>200</v>
      </c>
      <c r="AO29" s="29">
        <v>200</v>
      </c>
      <c r="AP29" s="29">
        <v>200</v>
      </c>
      <c r="AQ29" s="29">
        <v>300</v>
      </c>
      <c r="AR29" s="25">
        <v>300</v>
      </c>
      <c r="AS29" s="29">
        <v>200</v>
      </c>
      <c r="AT29" s="29">
        <v>200</v>
      </c>
      <c r="AU29" s="29">
        <v>200</v>
      </c>
      <c r="AV29" s="29">
        <v>200</v>
      </c>
      <c r="AW29" s="29">
        <v>300</v>
      </c>
      <c r="AX29" s="25">
        <v>300</v>
      </c>
      <c r="AY29" s="29">
        <v>200</v>
      </c>
      <c r="AZ29" s="29">
        <v>200</v>
      </c>
      <c r="BA29" s="29">
        <v>200</v>
      </c>
      <c r="BB29" s="29">
        <v>200</v>
      </c>
      <c r="BC29" s="29">
        <v>300</v>
      </c>
      <c r="BD29" s="25">
        <v>300</v>
      </c>
      <c r="BE29" s="29">
        <v>200</v>
      </c>
      <c r="BF29" s="29">
        <v>200</v>
      </c>
      <c r="BG29" s="29">
        <v>200</v>
      </c>
      <c r="BH29" s="29">
        <v>200</v>
      </c>
      <c r="BI29" s="29">
        <v>300</v>
      </c>
      <c r="BJ29" s="25">
        <v>300</v>
      </c>
      <c r="BK29" s="29">
        <v>200</v>
      </c>
      <c r="BL29" s="29">
        <v>200</v>
      </c>
      <c r="BM29" s="29">
        <v>400</v>
      </c>
      <c r="BN29" s="29">
        <v>200</v>
      </c>
      <c r="BO29" s="29">
        <v>300</v>
      </c>
      <c r="BP29" s="25">
        <v>300</v>
      </c>
      <c r="BQ29" s="29">
        <v>0</v>
      </c>
      <c r="BR29" s="29">
        <v>200</v>
      </c>
      <c r="BS29" s="29">
        <v>200</v>
      </c>
      <c r="BT29" s="29">
        <v>200</v>
      </c>
      <c r="BU29" s="38">
        <v>300</v>
      </c>
      <c r="BV29" s="29">
        <v>300</v>
      </c>
      <c r="BW29" s="51">
        <v>0</v>
      </c>
      <c r="BX29" s="53">
        <f t="shared" si="18"/>
        <v>2400</v>
      </c>
      <c r="BY29" s="90">
        <f t="shared" si="24"/>
        <v>4100</v>
      </c>
      <c r="BZ29" s="53">
        <f t="shared" si="22"/>
        <v>2400</v>
      </c>
      <c r="CA29" s="53">
        <f t="shared" si="23"/>
        <v>11900</v>
      </c>
      <c r="CB29" s="53">
        <f t="shared" si="23"/>
        <v>3300</v>
      </c>
    </row>
    <row r="30" spans="1:81" x14ac:dyDescent="0.25">
      <c r="A30" t="s">
        <v>76</v>
      </c>
      <c r="B30" s="13"/>
      <c r="C30" s="29">
        <v>0</v>
      </c>
      <c r="D30" s="29">
        <v>0</v>
      </c>
      <c r="E30" s="29"/>
      <c r="F30" s="29"/>
      <c r="G30" s="29">
        <v>0</v>
      </c>
      <c r="H30" s="13">
        <v>0</v>
      </c>
      <c r="I30" s="29">
        <v>0</v>
      </c>
      <c r="J30" s="29">
        <v>0</v>
      </c>
      <c r="K30" s="25">
        <v>0</v>
      </c>
      <c r="L30" s="38">
        <v>0</v>
      </c>
      <c r="M30" s="29">
        <v>0</v>
      </c>
      <c r="N30" s="29">
        <v>0</v>
      </c>
      <c r="O30" s="29">
        <v>0</v>
      </c>
      <c r="P30" s="13">
        <v>0</v>
      </c>
      <c r="Q30" s="29"/>
      <c r="R30" s="13"/>
      <c r="S30" s="29"/>
      <c r="T30" s="25"/>
      <c r="U30" s="29">
        <v>0</v>
      </c>
      <c r="V30" s="13">
        <v>0</v>
      </c>
      <c r="W30" s="29"/>
      <c r="X30" s="13"/>
      <c r="Y30" s="29"/>
      <c r="Z30" s="25"/>
      <c r="AA30" s="29">
        <v>0</v>
      </c>
      <c r="AB30" s="13">
        <v>-25</v>
      </c>
      <c r="AC30" s="29"/>
      <c r="AD30" s="25"/>
      <c r="AE30" s="25"/>
      <c r="AF30" s="25"/>
      <c r="AG30" s="29">
        <v>0</v>
      </c>
      <c r="AH30" s="29">
        <v>0</v>
      </c>
      <c r="AI30" s="13"/>
      <c r="AJ30" s="29"/>
      <c r="AK30" s="29"/>
      <c r="AL30" s="25"/>
      <c r="AM30" s="29">
        <v>0</v>
      </c>
      <c r="AN30" s="29">
        <v>0</v>
      </c>
      <c r="AO30" s="29"/>
      <c r="AP30" s="29"/>
      <c r="AQ30" s="29"/>
      <c r="AR30" s="25"/>
      <c r="AS30" s="29">
        <v>0</v>
      </c>
      <c r="AT30" s="29">
        <v>1605</v>
      </c>
      <c r="AU30" s="29">
        <v>3077.74</v>
      </c>
      <c r="AV30" s="29"/>
      <c r="AW30" s="29">
        <v>2666.24</v>
      </c>
      <c r="AX30" s="25">
        <v>3000</v>
      </c>
      <c r="AY30" s="29">
        <v>0</v>
      </c>
      <c r="AZ30" s="29">
        <v>1403.44</v>
      </c>
      <c r="BA30" s="29">
        <v>11509</v>
      </c>
      <c r="BB30" s="29">
        <v>14194.29</v>
      </c>
      <c r="BC30" s="29">
        <v>16172.34</v>
      </c>
      <c r="BD30" s="25">
        <v>0</v>
      </c>
      <c r="BE30" s="29">
        <v>10390</v>
      </c>
      <c r="BF30" s="29">
        <v>13620</v>
      </c>
      <c r="BG30" s="29">
        <v>0</v>
      </c>
      <c r="BH30" s="29">
        <v>2616.2399999999998</v>
      </c>
      <c r="BI30" s="29">
        <v>0</v>
      </c>
      <c r="BJ30" s="25">
        <v>18000</v>
      </c>
      <c r="BK30" s="29">
        <v>4552</v>
      </c>
      <c r="BL30" s="29">
        <v>0</v>
      </c>
      <c r="BM30" s="29"/>
      <c r="BN30" s="29">
        <v>0</v>
      </c>
      <c r="BO30" s="29"/>
      <c r="BP30" s="25">
        <v>0</v>
      </c>
      <c r="BQ30" s="29">
        <v>-25</v>
      </c>
      <c r="BR30" s="29">
        <v>0</v>
      </c>
      <c r="BS30" s="29"/>
      <c r="BT30" s="29"/>
      <c r="BU30" s="38">
        <v>0</v>
      </c>
      <c r="BV30" s="29">
        <v>0</v>
      </c>
      <c r="BW30" s="51">
        <v>16487.5</v>
      </c>
      <c r="BX30" s="53">
        <f t="shared" si="18"/>
        <v>16603.439999999999</v>
      </c>
      <c r="BY30" s="90">
        <f t="shared" si="24"/>
        <v>14586.74</v>
      </c>
      <c r="BZ30" s="53">
        <f t="shared" si="22"/>
        <v>16810.53</v>
      </c>
      <c r="CA30" s="53">
        <f t="shared" si="23"/>
        <v>18838.580000000002</v>
      </c>
      <c r="CB30" s="53">
        <f t="shared" si="23"/>
        <v>21000</v>
      </c>
      <c r="CC30" t="s">
        <v>73</v>
      </c>
    </row>
    <row r="31" spans="1:81" x14ac:dyDescent="0.25">
      <c r="A31" t="s">
        <v>43</v>
      </c>
      <c r="B31" s="13"/>
      <c r="C31" s="29">
        <v>0</v>
      </c>
      <c r="D31" s="29"/>
      <c r="E31" s="29"/>
      <c r="F31" s="29"/>
      <c r="G31" s="29"/>
      <c r="H31" s="13"/>
      <c r="I31" s="29"/>
      <c r="J31" s="29"/>
      <c r="K31" s="25"/>
      <c r="L31" s="38"/>
      <c r="M31" s="29"/>
      <c r="N31" s="29"/>
      <c r="O31" s="29"/>
      <c r="P31" s="13"/>
      <c r="Q31" s="29"/>
      <c r="R31" s="13"/>
      <c r="S31" s="29"/>
      <c r="T31" s="25"/>
      <c r="U31" s="29"/>
      <c r="V31" s="13"/>
      <c r="W31" s="29"/>
      <c r="X31" s="13"/>
      <c r="Y31" s="29"/>
      <c r="Z31" s="25"/>
      <c r="AA31" s="29">
        <v>10</v>
      </c>
      <c r="AB31" s="13"/>
      <c r="AC31" s="29"/>
      <c r="AD31" s="25"/>
      <c r="AE31" s="25"/>
      <c r="AF31" s="25"/>
      <c r="AG31" s="29" t="s">
        <v>18</v>
      </c>
      <c r="AH31" s="29"/>
      <c r="AI31" s="13"/>
      <c r="AJ31" s="29"/>
      <c r="AK31" s="29"/>
      <c r="AL31" s="25"/>
      <c r="AM31" s="29"/>
      <c r="AN31" s="29"/>
      <c r="AO31" s="29"/>
      <c r="AP31" s="29"/>
      <c r="AQ31" s="29"/>
      <c r="AR31" s="25"/>
      <c r="AS31" s="29">
        <v>19.95</v>
      </c>
      <c r="AT31" s="29"/>
      <c r="AU31" s="29"/>
      <c r="AV31" s="29"/>
      <c r="AW31" s="29"/>
      <c r="AX31" s="25"/>
      <c r="AY31" s="29">
        <v>-19.95</v>
      </c>
      <c r="AZ31" s="29"/>
      <c r="BA31" s="29"/>
      <c r="BB31" s="29"/>
      <c r="BC31" s="29"/>
      <c r="BD31" s="25"/>
      <c r="BE31" s="29"/>
      <c r="BF31" s="29"/>
      <c r="BG31" s="29"/>
      <c r="BH31" s="29"/>
      <c r="BI31" s="29"/>
      <c r="BJ31" s="25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38"/>
      <c r="BV31" s="29"/>
      <c r="BW31" s="51">
        <v>10</v>
      </c>
      <c r="BX31" s="53">
        <f t="shared" si="18"/>
        <v>0</v>
      </c>
      <c r="BY31" s="90">
        <f t="shared" si="24"/>
        <v>0</v>
      </c>
      <c r="BZ31" s="53">
        <f t="shared" si="22"/>
        <v>0</v>
      </c>
      <c r="CA31" s="53">
        <f t="shared" si="23"/>
        <v>0</v>
      </c>
      <c r="CB31" s="53">
        <f t="shared" si="23"/>
        <v>0</v>
      </c>
    </row>
    <row r="32" spans="1:81" x14ac:dyDescent="0.25">
      <c r="A32" t="s">
        <v>13</v>
      </c>
      <c r="B32" s="13"/>
      <c r="C32" s="29">
        <v>3325</v>
      </c>
      <c r="D32" s="29">
        <v>0</v>
      </c>
      <c r="E32" s="29">
        <v>0</v>
      </c>
      <c r="F32" s="29">
        <v>5018.32</v>
      </c>
      <c r="G32" s="29">
        <v>12498</v>
      </c>
      <c r="H32" s="13">
        <v>5000</v>
      </c>
      <c r="I32" s="29">
        <v>0</v>
      </c>
      <c r="J32" s="29">
        <v>0</v>
      </c>
      <c r="K32" s="25">
        <v>4447</v>
      </c>
      <c r="L32" s="38">
        <v>0</v>
      </c>
      <c r="M32" s="29">
        <v>0</v>
      </c>
      <c r="N32" s="29"/>
      <c r="O32" s="29">
        <v>0</v>
      </c>
      <c r="P32" s="13">
        <v>0</v>
      </c>
      <c r="Q32" s="29">
        <v>0</v>
      </c>
      <c r="R32" s="13">
        <v>0</v>
      </c>
      <c r="S32" s="29">
        <v>0</v>
      </c>
      <c r="T32" s="25"/>
      <c r="U32" s="29">
        <v>0</v>
      </c>
      <c r="V32" s="13">
        <v>0</v>
      </c>
      <c r="W32" s="29">
        <v>0</v>
      </c>
      <c r="X32" s="13">
        <v>0</v>
      </c>
      <c r="Y32" s="29">
        <v>0</v>
      </c>
      <c r="Z32" s="25"/>
      <c r="AA32" s="29">
        <v>0</v>
      </c>
      <c r="AB32" s="13">
        <v>0</v>
      </c>
      <c r="AC32" s="29">
        <v>0</v>
      </c>
      <c r="AD32" s="25">
        <v>0</v>
      </c>
      <c r="AE32" s="25">
        <v>0</v>
      </c>
      <c r="AF32" s="25"/>
      <c r="AG32" s="29">
        <v>0</v>
      </c>
      <c r="AH32" s="29">
        <v>0</v>
      </c>
      <c r="AI32" s="13">
        <v>0</v>
      </c>
      <c r="AJ32" s="29">
        <v>0</v>
      </c>
      <c r="AK32" s="29">
        <v>0</v>
      </c>
      <c r="AL32" s="25"/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5"/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5"/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5"/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5"/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5"/>
      <c r="BQ32" s="29">
        <v>0</v>
      </c>
      <c r="BR32" s="29">
        <v>0</v>
      </c>
      <c r="BS32" s="29">
        <v>0</v>
      </c>
      <c r="BT32" s="29">
        <v>0</v>
      </c>
      <c r="BU32" s="38">
        <v>0</v>
      </c>
      <c r="BV32" s="29"/>
      <c r="BW32" s="38">
        <v>3325</v>
      </c>
      <c r="BX32" s="53">
        <f t="shared" si="18"/>
        <v>0</v>
      </c>
      <c r="BY32" s="90">
        <f t="shared" si="24"/>
        <v>4447</v>
      </c>
      <c r="BZ32" s="53">
        <f t="shared" si="22"/>
        <v>5018.32</v>
      </c>
      <c r="CA32" s="53">
        <f t="shared" si="23"/>
        <v>12498</v>
      </c>
      <c r="CB32" s="53">
        <f t="shared" si="23"/>
        <v>5000</v>
      </c>
    </row>
    <row r="33" spans="1:81" ht="15.75" thickBot="1" x14ac:dyDescent="0.3">
      <c r="A33" s="75" t="s">
        <v>26</v>
      </c>
      <c r="B33" s="76"/>
      <c r="C33" s="67">
        <v>0</v>
      </c>
      <c r="D33" s="67">
        <v>0</v>
      </c>
      <c r="E33" s="67">
        <v>0</v>
      </c>
      <c r="F33" s="67"/>
      <c r="G33" s="67">
        <v>0</v>
      </c>
      <c r="H33" s="68">
        <v>5000</v>
      </c>
      <c r="I33" s="67">
        <v>0</v>
      </c>
      <c r="J33" s="67">
        <v>0</v>
      </c>
      <c r="K33" s="91">
        <v>0</v>
      </c>
      <c r="L33" s="99">
        <v>0</v>
      </c>
      <c r="M33" s="65">
        <v>0</v>
      </c>
      <c r="N33" s="65"/>
      <c r="O33" s="62">
        <v>0</v>
      </c>
      <c r="P33" s="76">
        <v>0</v>
      </c>
      <c r="Q33" s="101">
        <v>0</v>
      </c>
      <c r="R33" s="76">
        <v>0</v>
      </c>
      <c r="S33" s="62">
        <v>0</v>
      </c>
      <c r="T33" s="134"/>
      <c r="U33" s="62">
        <v>0</v>
      </c>
      <c r="V33" s="76">
        <v>0</v>
      </c>
      <c r="W33" s="62">
        <v>10750</v>
      </c>
      <c r="X33" s="76">
        <v>0</v>
      </c>
      <c r="Y33" s="62">
        <v>0</v>
      </c>
      <c r="Z33" s="134"/>
      <c r="AA33" s="67">
        <v>0</v>
      </c>
      <c r="AB33" s="68">
        <v>0</v>
      </c>
      <c r="AC33" s="111">
        <v>16125</v>
      </c>
      <c r="AD33" s="91">
        <v>0</v>
      </c>
      <c r="AE33" s="91">
        <v>0</v>
      </c>
      <c r="AF33" s="134"/>
      <c r="AG33" s="67">
        <v>0</v>
      </c>
      <c r="AH33" s="67">
        <v>0</v>
      </c>
      <c r="AI33" s="68">
        <v>0</v>
      </c>
      <c r="AJ33" s="67">
        <v>0</v>
      </c>
      <c r="AK33" s="67">
        <v>0</v>
      </c>
      <c r="AL33" s="134"/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134"/>
      <c r="AS33" s="67">
        <v>0</v>
      </c>
      <c r="AT33" s="67">
        <v>0</v>
      </c>
      <c r="AU33" s="111">
        <v>2500</v>
      </c>
      <c r="AV33" s="67">
        <v>0</v>
      </c>
      <c r="AW33" s="67">
        <v>0</v>
      </c>
      <c r="AX33" s="134"/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134"/>
      <c r="BE33" s="67">
        <v>0</v>
      </c>
      <c r="BF33" s="67">
        <v>0</v>
      </c>
      <c r="BG33" s="30">
        <v>0</v>
      </c>
      <c r="BH33" s="30">
        <v>0</v>
      </c>
      <c r="BI33" s="30">
        <v>0</v>
      </c>
      <c r="BJ33" s="134"/>
      <c r="BK33" s="30">
        <v>0</v>
      </c>
      <c r="BL33" s="67">
        <v>0</v>
      </c>
      <c r="BM33" s="67">
        <v>0</v>
      </c>
      <c r="BN33" s="67">
        <v>0</v>
      </c>
      <c r="BO33" s="67">
        <v>0</v>
      </c>
      <c r="BP33" s="134"/>
      <c r="BQ33" s="67">
        <v>0</v>
      </c>
      <c r="BR33" s="67">
        <v>0</v>
      </c>
      <c r="BS33" s="67">
        <v>0</v>
      </c>
      <c r="BT33" s="67">
        <v>0</v>
      </c>
      <c r="BU33" s="99">
        <v>0</v>
      </c>
      <c r="BV33" s="62"/>
      <c r="BW33" s="108">
        <v>0</v>
      </c>
      <c r="BX33" s="101">
        <f t="shared" si="18"/>
        <v>0</v>
      </c>
      <c r="BY33" s="126">
        <f t="shared" si="24"/>
        <v>29375</v>
      </c>
      <c r="BZ33" s="53">
        <f t="shared" si="22"/>
        <v>0</v>
      </c>
      <c r="CA33" s="53">
        <f t="shared" si="23"/>
        <v>0</v>
      </c>
      <c r="CB33" s="53">
        <f t="shared" si="23"/>
        <v>5000</v>
      </c>
      <c r="CC33" t="s">
        <v>123</v>
      </c>
    </row>
    <row r="34" spans="1:81" x14ac:dyDescent="0.25">
      <c r="A34" s="77" t="s">
        <v>56</v>
      </c>
      <c r="B34" s="64"/>
      <c r="C34" s="65">
        <f t="shared" ref="C34:AN34" si="25">SUM(C13:C33)</f>
        <v>9586.7099999999991</v>
      </c>
      <c r="D34" s="65">
        <f t="shared" si="25"/>
        <v>6423.21</v>
      </c>
      <c r="E34" s="65">
        <f t="shared" si="25"/>
        <v>7616.59</v>
      </c>
      <c r="F34" s="65">
        <f t="shared" si="25"/>
        <v>9149.8799999999992</v>
      </c>
      <c r="G34" s="65">
        <f t="shared" ref="G34:H34" si="26">SUM(G13:G33)</f>
        <v>17680.72</v>
      </c>
      <c r="H34" s="92">
        <f t="shared" si="26"/>
        <v>15495.83</v>
      </c>
      <c r="I34" s="65">
        <f t="shared" si="25"/>
        <v>6158.8200000000006</v>
      </c>
      <c r="J34" s="65">
        <f t="shared" si="25"/>
        <v>5175.04</v>
      </c>
      <c r="K34" s="92">
        <f t="shared" si="25"/>
        <v>8344.16</v>
      </c>
      <c r="L34" s="96">
        <f t="shared" ref="L34:N34" si="27">SUM(L13:L33)</f>
        <v>3771.39</v>
      </c>
      <c r="M34" s="117">
        <f t="shared" si="27"/>
        <v>3786.2000000000003</v>
      </c>
      <c r="N34" s="117">
        <f t="shared" si="27"/>
        <v>4370.83</v>
      </c>
      <c r="O34" s="61">
        <f t="shared" si="25"/>
        <v>8114.36</v>
      </c>
      <c r="P34" s="100">
        <f t="shared" si="25"/>
        <v>7118.46</v>
      </c>
      <c r="Q34" s="61">
        <f t="shared" si="25"/>
        <v>7801.31</v>
      </c>
      <c r="R34" s="51">
        <f t="shared" ref="R34:S34" si="28">SUM(R13:R33)</f>
        <v>3853.35</v>
      </c>
      <c r="S34" s="61">
        <f t="shared" si="28"/>
        <v>3131.9500000000003</v>
      </c>
      <c r="T34" s="64">
        <f t="shared" ref="T34" si="29">SUM(T13:T33)</f>
        <v>4370.83</v>
      </c>
      <c r="U34" s="61">
        <f t="shared" si="25"/>
        <v>13318.78</v>
      </c>
      <c r="V34" s="64">
        <f t="shared" si="25"/>
        <v>6019.39</v>
      </c>
      <c r="W34" s="61">
        <f t="shared" si="25"/>
        <v>15515.810000000001</v>
      </c>
      <c r="X34" s="51">
        <f t="shared" ref="X34:Y34" si="30">SUM(X13:X33)</f>
        <v>3577.27</v>
      </c>
      <c r="Y34" s="61">
        <f t="shared" si="30"/>
        <v>13451</v>
      </c>
      <c r="Z34" s="61">
        <f t="shared" ref="Z34" si="31">SUM(Z13:Z33)</f>
        <v>5315.83</v>
      </c>
      <c r="AA34" s="61">
        <f t="shared" si="25"/>
        <v>6233.06</v>
      </c>
      <c r="AB34" s="64">
        <f>SUM(AB13:AB33)</f>
        <v>5984.39</v>
      </c>
      <c r="AC34" s="61">
        <f t="shared" si="25"/>
        <v>21834.989999999998</v>
      </c>
      <c r="AD34" s="61">
        <f t="shared" ref="AD34:AF34" si="32">SUM(AD13:AD33)</f>
        <v>4895.9500000000007</v>
      </c>
      <c r="AE34" s="61">
        <f t="shared" si="32"/>
        <v>5202.4800000000005</v>
      </c>
      <c r="AF34" s="61">
        <f t="shared" si="32"/>
        <v>6040.83</v>
      </c>
      <c r="AG34" s="61">
        <f t="shared" si="25"/>
        <v>7390.85</v>
      </c>
      <c r="AH34" s="61">
        <f t="shared" si="25"/>
        <v>7785.02</v>
      </c>
      <c r="AI34" s="51">
        <f t="shared" si="25"/>
        <v>4632.96</v>
      </c>
      <c r="AJ34" s="51">
        <f t="shared" ref="AJ34:AL34" si="33">SUM(AJ13:AJ33)</f>
        <v>4688.3599999999997</v>
      </c>
      <c r="AK34" s="51">
        <f t="shared" si="33"/>
        <v>5215.46</v>
      </c>
      <c r="AL34" s="61">
        <f t="shared" si="33"/>
        <v>5165.83</v>
      </c>
      <c r="AM34" s="61">
        <f t="shared" si="25"/>
        <v>5211.0999999999995</v>
      </c>
      <c r="AN34" s="61">
        <f t="shared" si="25"/>
        <v>7097.54</v>
      </c>
      <c r="AO34" s="61">
        <f t="shared" ref="AO34:AR34" si="34">SUM(AO13:AO33)</f>
        <v>5935.26</v>
      </c>
      <c r="AP34" s="61">
        <f t="shared" si="34"/>
        <v>4601.6000000000004</v>
      </c>
      <c r="AQ34" s="61">
        <f t="shared" si="34"/>
        <v>5067.59</v>
      </c>
      <c r="AR34" s="61">
        <f t="shared" si="34"/>
        <v>4865.83</v>
      </c>
      <c r="AS34" s="61">
        <f t="shared" ref="AS34" si="35">SUM(AS13:AS33)</f>
        <v>8334.89</v>
      </c>
      <c r="AT34" s="61">
        <f t="shared" ref="AT34" si="36">SUM(AT13:AT33)</f>
        <v>8438.75</v>
      </c>
      <c r="AU34" s="61">
        <f t="shared" ref="AU34:AX34" si="37">SUM(AU13:AU33)</f>
        <v>11387.24</v>
      </c>
      <c r="AV34" s="61">
        <f t="shared" si="37"/>
        <v>5219.5199999999995</v>
      </c>
      <c r="AW34" s="61">
        <f t="shared" si="37"/>
        <v>10058.68</v>
      </c>
      <c r="AX34" s="61">
        <f t="shared" si="37"/>
        <v>10615.83</v>
      </c>
      <c r="AY34" s="61">
        <f t="shared" ref="AY34" si="38">SUM(AY13:AY33)</f>
        <v>8071.46</v>
      </c>
      <c r="AZ34" s="61">
        <f t="shared" ref="AZ34" si="39">SUM(AZ13:AZ33)</f>
        <v>7415.6100000000006</v>
      </c>
      <c r="BA34" s="61">
        <f t="shared" ref="BA34:BD34" si="40">SUM(BA13:BA33)</f>
        <v>16451.66</v>
      </c>
      <c r="BB34" s="61">
        <f t="shared" si="40"/>
        <v>19380.740000000002</v>
      </c>
      <c r="BC34" s="61">
        <f t="shared" si="40"/>
        <v>24310.71</v>
      </c>
      <c r="BD34" s="61">
        <f t="shared" si="40"/>
        <v>5615.83</v>
      </c>
      <c r="BE34" s="61">
        <f t="shared" ref="BE34" si="41">SUM(BE13:BE33)</f>
        <v>16233.16</v>
      </c>
      <c r="BF34" s="61">
        <f t="shared" ref="BF34" si="42">SUM(BF13:BF33)</f>
        <v>19967.57</v>
      </c>
      <c r="BG34" s="61">
        <f t="shared" ref="BG34:BJ34" si="43">SUM(BG13:BG33)</f>
        <v>4671.9799999999996</v>
      </c>
      <c r="BH34" s="61">
        <f t="shared" si="43"/>
        <v>7585.4400000000005</v>
      </c>
      <c r="BI34" s="61">
        <f t="shared" si="43"/>
        <v>7475.45</v>
      </c>
      <c r="BJ34" s="61">
        <f t="shared" si="43"/>
        <v>23615.83</v>
      </c>
      <c r="BK34" s="61">
        <f t="shared" ref="BK34" si="44">SUM(BK13:BK33)</f>
        <v>11991.59</v>
      </c>
      <c r="BL34" s="61">
        <f t="shared" ref="BL34" si="45">SUM(BL13:BL33)</f>
        <v>5998.83</v>
      </c>
      <c r="BM34" s="61">
        <f t="shared" ref="BM34:BP34" si="46">SUM(BM13:BM33)</f>
        <v>4223.41</v>
      </c>
      <c r="BN34" s="61">
        <f t="shared" si="46"/>
        <v>5006.5599999999995</v>
      </c>
      <c r="BO34" s="61">
        <f t="shared" si="46"/>
        <v>7089.88</v>
      </c>
      <c r="BP34" s="61">
        <f t="shared" si="46"/>
        <v>6200.83</v>
      </c>
      <c r="BQ34" s="61">
        <f t="shared" ref="BQ34" si="47">SUM(BQ13:BQ33)</f>
        <v>6398.4999999999991</v>
      </c>
      <c r="BR34" s="61">
        <f t="shared" ref="BR34" si="48">SUM(BR13:BR33)</f>
        <v>6223.75</v>
      </c>
      <c r="BS34" s="61">
        <f t="shared" ref="BS34:BV34" si="49">SUM(BS13:BS33)</f>
        <v>3617.34</v>
      </c>
      <c r="BT34" s="61">
        <f t="shared" si="49"/>
        <v>5272.6</v>
      </c>
      <c r="BU34" s="51">
        <f t="shared" si="49"/>
        <v>4793.5300000000007</v>
      </c>
      <c r="BV34" s="61">
        <f t="shared" si="49"/>
        <v>6200.83</v>
      </c>
      <c r="BW34" s="51">
        <f t="shared" ref="BW34" si="50">SUM(BW13:BW33)</f>
        <v>107043.38</v>
      </c>
      <c r="BX34" s="61">
        <f t="shared" ref="BX34:BZ34" si="51">SUM(BX13:BX33)</f>
        <v>93647.56</v>
      </c>
      <c r="BY34" s="127">
        <f t="shared" ref="BY34" si="52">SUM(BY13:BY33)</f>
        <v>112032.71</v>
      </c>
      <c r="BZ34" s="127">
        <f t="shared" si="51"/>
        <v>76972.66</v>
      </c>
      <c r="CA34" s="119">
        <f t="shared" si="23"/>
        <v>107263.65000000001</v>
      </c>
      <c r="CB34" s="119">
        <f t="shared" si="23"/>
        <v>97874.960000000021</v>
      </c>
    </row>
    <row r="35" spans="1:81" ht="15.75" thickBot="1" x14ac:dyDescent="0.3">
      <c r="A35" s="63" t="s">
        <v>103</v>
      </c>
      <c r="B35" s="66"/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81">
        <f>0.05*H34</f>
        <v>774.79150000000004</v>
      </c>
      <c r="I35" s="72">
        <v>0</v>
      </c>
      <c r="J35" s="72">
        <v>0</v>
      </c>
      <c r="K35" s="81">
        <v>0</v>
      </c>
      <c r="L35" s="97">
        <v>0</v>
      </c>
      <c r="M35" s="72">
        <v>0</v>
      </c>
      <c r="N35" s="72">
        <f>0.05*N34</f>
        <v>218.54150000000001</v>
      </c>
      <c r="O35" s="72">
        <v>0</v>
      </c>
      <c r="P35" s="81">
        <v>0</v>
      </c>
      <c r="Q35" s="72">
        <v>0</v>
      </c>
      <c r="R35" s="80">
        <v>0</v>
      </c>
      <c r="S35" s="72">
        <v>0</v>
      </c>
      <c r="T35" s="81">
        <f>0.05*T34</f>
        <v>218.54150000000001</v>
      </c>
      <c r="U35" s="72">
        <v>0</v>
      </c>
      <c r="V35" s="97">
        <v>0</v>
      </c>
      <c r="W35" s="72">
        <v>0</v>
      </c>
      <c r="X35" s="80">
        <v>0</v>
      </c>
      <c r="Y35" s="72">
        <v>0</v>
      </c>
      <c r="Z35" s="72">
        <f>0.05*Z34</f>
        <v>265.79149999999998</v>
      </c>
      <c r="AA35" s="72">
        <v>0</v>
      </c>
      <c r="AB35" s="97">
        <v>0</v>
      </c>
      <c r="AC35" s="72">
        <v>0</v>
      </c>
      <c r="AD35" s="72">
        <v>0</v>
      </c>
      <c r="AE35" s="72">
        <v>0</v>
      </c>
      <c r="AF35" s="72">
        <f>0.05*AF34</f>
        <v>302.04149999999998</v>
      </c>
      <c r="AG35" s="65">
        <v>0</v>
      </c>
      <c r="AH35" s="65">
        <v>0</v>
      </c>
      <c r="AI35" s="80">
        <v>0</v>
      </c>
      <c r="AJ35" s="80">
        <v>0</v>
      </c>
      <c r="AK35" s="128">
        <v>0</v>
      </c>
      <c r="AL35" s="72">
        <f>0.05*AL34</f>
        <v>258.29149999999998</v>
      </c>
      <c r="AM35" s="65">
        <v>0</v>
      </c>
      <c r="AN35" s="65">
        <v>0</v>
      </c>
      <c r="AO35" s="72">
        <v>0</v>
      </c>
      <c r="AP35" s="72">
        <v>0</v>
      </c>
      <c r="AQ35" s="72">
        <v>0</v>
      </c>
      <c r="AR35" s="72">
        <f>0.05*AR34</f>
        <v>243.29150000000001</v>
      </c>
      <c r="AS35" s="65">
        <v>0</v>
      </c>
      <c r="AT35" s="65">
        <v>0</v>
      </c>
      <c r="AU35" s="72">
        <v>0</v>
      </c>
      <c r="AV35" s="72">
        <v>0</v>
      </c>
      <c r="AW35" s="72">
        <v>0</v>
      </c>
      <c r="AX35" s="72">
        <f>0.05*AX34</f>
        <v>530.79150000000004</v>
      </c>
      <c r="AY35" s="65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f>0.05*BD34</f>
        <v>280.79149999999998</v>
      </c>
      <c r="BE35" s="65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f>0.05*BJ34</f>
        <v>1180.7915</v>
      </c>
      <c r="BK35" s="65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f>0.05*BP34</f>
        <v>310.04150000000004</v>
      </c>
      <c r="BQ35" s="65">
        <v>0</v>
      </c>
      <c r="BR35" s="72">
        <v>0</v>
      </c>
      <c r="BS35" s="72">
        <v>0</v>
      </c>
      <c r="BT35" s="72">
        <v>0</v>
      </c>
      <c r="BU35" s="80">
        <v>0</v>
      </c>
      <c r="BV35" s="72">
        <f>0.05*BV34</f>
        <v>310.04150000000004</v>
      </c>
      <c r="BW35" s="108">
        <v>0</v>
      </c>
      <c r="BX35" s="73">
        <f>+D35+J35+P35+V35+AB35+AH35+AN35+AT35+AZ35+BF35+BL35+BR35</f>
        <v>0</v>
      </c>
      <c r="BY35" s="113">
        <f>+E35+K35+Q35+W35+AC35+AI35+AO35+AU35+BA35+BG35+BM35+BS35</f>
        <v>0</v>
      </c>
      <c r="BZ35" s="73">
        <f t="shared" si="22"/>
        <v>0</v>
      </c>
      <c r="CA35" s="73">
        <f t="shared" si="23"/>
        <v>0</v>
      </c>
      <c r="CB35" s="73">
        <f t="shared" si="23"/>
        <v>4893.7480000000005</v>
      </c>
      <c r="CC35" t="s">
        <v>18</v>
      </c>
    </row>
    <row r="36" spans="1:81" ht="15.75" thickBot="1" x14ac:dyDescent="0.3">
      <c r="A36" s="63" t="s">
        <v>57</v>
      </c>
      <c r="B36" s="66"/>
      <c r="C36" s="72"/>
      <c r="D36" s="81"/>
      <c r="E36" s="72">
        <v>0</v>
      </c>
      <c r="F36" s="72"/>
      <c r="G36" s="72"/>
      <c r="H36" s="81">
        <f>+H34*0.05</f>
        <v>774.79150000000004</v>
      </c>
      <c r="I36" s="72">
        <v>0</v>
      </c>
      <c r="J36" s="72">
        <v>0</v>
      </c>
      <c r="K36" s="81">
        <v>0</v>
      </c>
      <c r="L36" s="97">
        <v>0</v>
      </c>
      <c r="M36" s="72">
        <v>0</v>
      </c>
      <c r="N36" s="72">
        <f>0.05*N34</f>
        <v>218.54150000000001</v>
      </c>
      <c r="O36" s="72">
        <v>0</v>
      </c>
      <c r="P36" s="72">
        <v>0</v>
      </c>
      <c r="Q36" s="72">
        <v>0</v>
      </c>
      <c r="R36" s="80">
        <v>0</v>
      </c>
      <c r="S36" s="72">
        <v>0</v>
      </c>
      <c r="T36" s="81">
        <f>0.05*T34</f>
        <v>218.54150000000001</v>
      </c>
      <c r="U36" s="80">
        <v>0</v>
      </c>
      <c r="V36" s="102">
        <v>0</v>
      </c>
      <c r="W36" s="72">
        <v>0</v>
      </c>
      <c r="X36" s="80">
        <v>0</v>
      </c>
      <c r="Y36" s="72">
        <v>0</v>
      </c>
      <c r="Z36" s="72">
        <f>0.05*Z34</f>
        <v>265.79149999999998</v>
      </c>
      <c r="AA36" s="72">
        <v>0</v>
      </c>
      <c r="AB36" s="97">
        <v>0</v>
      </c>
      <c r="AC36" s="72">
        <v>0</v>
      </c>
      <c r="AD36" s="72">
        <v>0</v>
      </c>
      <c r="AE36" s="72">
        <v>0</v>
      </c>
      <c r="AF36" s="72">
        <f>0.05*AF34</f>
        <v>302.04149999999998</v>
      </c>
      <c r="AG36" s="131">
        <v>0</v>
      </c>
      <c r="AH36" s="131">
        <v>0</v>
      </c>
      <c r="AI36" s="80">
        <v>0</v>
      </c>
      <c r="AJ36" s="80">
        <v>0</v>
      </c>
      <c r="AK36" s="132">
        <v>0</v>
      </c>
      <c r="AL36" s="72">
        <f>0.05*AL34</f>
        <v>258.29149999999998</v>
      </c>
      <c r="AM36" s="131">
        <v>0</v>
      </c>
      <c r="AN36" s="131">
        <v>0</v>
      </c>
      <c r="AO36" s="72">
        <v>0</v>
      </c>
      <c r="AP36" s="72">
        <v>0</v>
      </c>
      <c r="AQ36" s="72">
        <v>0</v>
      </c>
      <c r="AR36" s="72">
        <f>0.05*AR34</f>
        <v>243.29150000000001</v>
      </c>
      <c r="AS36" s="131">
        <v>0</v>
      </c>
      <c r="AT36" s="131">
        <v>0</v>
      </c>
      <c r="AU36" s="72">
        <v>0</v>
      </c>
      <c r="AV36" s="72">
        <v>0</v>
      </c>
      <c r="AW36" s="72">
        <v>0</v>
      </c>
      <c r="AX36" s="72">
        <f>0.05*AX34</f>
        <v>530.79150000000004</v>
      </c>
      <c r="AY36" s="131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f>0.05*BD34</f>
        <v>280.79149999999998</v>
      </c>
      <c r="BE36" s="131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f>0.05*BJ34</f>
        <v>1180.7915</v>
      </c>
      <c r="BK36" s="131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f>0.05*BP34</f>
        <v>310.04150000000004</v>
      </c>
      <c r="BQ36" s="131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f>0.05*BV34</f>
        <v>310.04150000000004</v>
      </c>
      <c r="BW36" s="58"/>
      <c r="BX36" s="73">
        <f>+D36+J36+P36+V36+AB36+AH36+AN36+AT36+AZ36+BF36+BL36+BR36</f>
        <v>0</v>
      </c>
      <c r="BY36" s="113">
        <f>+E36+K36+Q36+W36+AC36+AI36+AO36+AU36+BA36+BG36+BM36+BS36</f>
        <v>0</v>
      </c>
      <c r="BZ36" s="125">
        <f t="shared" si="22"/>
        <v>0</v>
      </c>
      <c r="CA36" s="119">
        <f t="shared" si="23"/>
        <v>0</v>
      </c>
      <c r="CB36" s="119">
        <f t="shared" si="23"/>
        <v>4893.7480000000005</v>
      </c>
    </row>
    <row r="37" spans="1:81" x14ac:dyDescent="0.25">
      <c r="A37" s="1" t="s">
        <v>14</v>
      </c>
      <c r="B37" s="13"/>
      <c r="C37" s="29">
        <f t="shared" ref="C37:BL37" si="53">SUM(C34:C36)</f>
        <v>9586.7099999999991</v>
      </c>
      <c r="D37" s="29">
        <f t="shared" si="53"/>
        <v>6423.21</v>
      </c>
      <c r="E37" s="29">
        <f t="shared" si="53"/>
        <v>7616.59</v>
      </c>
      <c r="F37" s="29">
        <f t="shared" si="53"/>
        <v>9149.8799999999992</v>
      </c>
      <c r="G37" s="29">
        <f t="shared" ref="G37:H37" si="54">SUM(G34:G36)</f>
        <v>17680.72</v>
      </c>
      <c r="H37" s="25">
        <f t="shared" si="54"/>
        <v>17045.413</v>
      </c>
      <c r="I37" s="29">
        <f t="shared" si="53"/>
        <v>6158.8200000000006</v>
      </c>
      <c r="J37" s="29">
        <f t="shared" si="53"/>
        <v>5175.04</v>
      </c>
      <c r="K37" s="25">
        <f t="shared" si="53"/>
        <v>8344.16</v>
      </c>
      <c r="L37" s="13">
        <f t="shared" ref="L37:N37" si="55">SUM(L34:L36)</f>
        <v>3771.39</v>
      </c>
      <c r="M37" s="29">
        <f t="shared" si="55"/>
        <v>3786.2000000000003</v>
      </c>
      <c r="N37" s="29">
        <f t="shared" si="55"/>
        <v>4807.9130000000005</v>
      </c>
      <c r="O37" s="29">
        <f t="shared" si="53"/>
        <v>8114.36</v>
      </c>
      <c r="P37" s="29">
        <f t="shared" si="53"/>
        <v>7118.46</v>
      </c>
      <c r="Q37" s="29">
        <f t="shared" si="53"/>
        <v>7801.31</v>
      </c>
      <c r="R37" s="38">
        <f t="shared" ref="R37:S37" si="56">SUM(R34:R36)</f>
        <v>3853.35</v>
      </c>
      <c r="S37" s="29">
        <f t="shared" si="56"/>
        <v>3131.9500000000003</v>
      </c>
      <c r="T37" s="13">
        <f t="shared" ref="T37" si="57">SUM(T34:T36)</f>
        <v>4807.9130000000005</v>
      </c>
      <c r="U37" s="29">
        <f t="shared" si="53"/>
        <v>13318.78</v>
      </c>
      <c r="V37" s="38">
        <f t="shared" si="53"/>
        <v>6019.39</v>
      </c>
      <c r="W37" s="29">
        <f t="shared" si="53"/>
        <v>15515.810000000001</v>
      </c>
      <c r="X37" s="38">
        <f t="shared" ref="X37:Y37" si="58">SUM(X34:X36)</f>
        <v>3577.27</v>
      </c>
      <c r="Y37" s="29">
        <f t="shared" si="58"/>
        <v>13451</v>
      </c>
      <c r="Z37" s="29">
        <f t="shared" ref="Z37" si="59">SUM(Z34:Z36)</f>
        <v>5847.4130000000005</v>
      </c>
      <c r="AA37" s="29">
        <f t="shared" si="53"/>
        <v>6233.06</v>
      </c>
      <c r="AB37" s="13">
        <f t="shared" si="53"/>
        <v>5984.39</v>
      </c>
      <c r="AC37" s="29">
        <f t="shared" si="53"/>
        <v>21834.989999999998</v>
      </c>
      <c r="AD37" s="29">
        <f t="shared" ref="AD37:AF37" si="60">SUM(AD34:AD36)</f>
        <v>4895.9500000000007</v>
      </c>
      <c r="AE37" s="29">
        <f t="shared" si="60"/>
        <v>5202.4800000000005</v>
      </c>
      <c r="AF37" s="29">
        <f t="shared" si="60"/>
        <v>6644.9130000000005</v>
      </c>
      <c r="AG37" s="29">
        <f t="shared" si="53"/>
        <v>7390.85</v>
      </c>
      <c r="AH37" s="29">
        <f t="shared" si="53"/>
        <v>7785.02</v>
      </c>
      <c r="AI37" s="38">
        <f t="shared" si="53"/>
        <v>4632.96</v>
      </c>
      <c r="AJ37" s="38">
        <f t="shared" ref="AJ37:AL37" si="61">SUM(AJ34:AJ36)</f>
        <v>4688.3599999999997</v>
      </c>
      <c r="AK37" s="38">
        <f t="shared" si="61"/>
        <v>5215.46</v>
      </c>
      <c r="AL37" s="29">
        <f t="shared" si="61"/>
        <v>5682.4130000000005</v>
      </c>
      <c r="AM37" s="29">
        <f t="shared" si="53"/>
        <v>5211.0999999999995</v>
      </c>
      <c r="AN37" s="29">
        <f t="shared" si="53"/>
        <v>7097.54</v>
      </c>
      <c r="AO37" s="29">
        <f t="shared" si="53"/>
        <v>5935.26</v>
      </c>
      <c r="AP37" s="29">
        <f t="shared" ref="AP37:AR37" si="62">SUM(AP34:AP36)</f>
        <v>4601.6000000000004</v>
      </c>
      <c r="AQ37" s="29">
        <f t="shared" si="62"/>
        <v>5067.59</v>
      </c>
      <c r="AR37" s="29">
        <f t="shared" si="62"/>
        <v>5352.4130000000005</v>
      </c>
      <c r="AS37" s="29">
        <f t="shared" si="53"/>
        <v>8334.89</v>
      </c>
      <c r="AT37" s="29">
        <f t="shared" si="53"/>
        <v>8438.75</v>
      </c>
      <c r="AU37" s="29">
        <f t="shared" si="53"/>
        <v>11387.24</v>
      </c>
      <c r="AV37" s="29">
        <f t="shared" si="53"/>
        <v>5219.5199999999995</v>
      </c>
      <c r="AW37" s="29">
        <f t="shared" si="53"/>
        <v>10058.68</v>
      </c>
      <c r="AX37" s="29">
        <f t="shared" ref="AX37" si="63">SUM(AX34:AX36)</f>
        <v>11677.412999999999</v>
      </c>
      <c r="AY37" s="29">
        <f t="shared" si="53"/>
        <v>8071.46</v>
      </c>
      <c r="AZ37" s="29">
        <f t="shared" si="53"/>
        <v>7415.6100000000006</v>
      </c>
      <c r="BA37" s="29">
        <f t="shared" si="53"/>
        <v>16451.66</v>
      </c>
      <c r="BB37" s="29">
        <f t="shared" ref="BB37:BD37" si="64">SUM(BB34:BB36)</f>
        <v>19380.740000000002</v>
      </c>
      <c r="BC37" s="29">
        <f t="shared" si="64"/>
        <v>24310.71</v>
      </c>
      <c r="BD37" s="29">
        <f t="shared" si="64"/>
        <v>6177.4130000000005</v>
      </c>
      <c r="BE37" s="29">
        <f t="shared" si="53"/>
        <v>16233.16</v>
      </c>
      <c r="BF37" s="29">
        <f t="shared" si="53"/>
        <v>19967.57</v>
      </c>
      <c r="BG37" s="29">
        <f t="shared" si="53"/>
        <v>4671.9799999999996</v>
      </c>
      <c r="BH37" s="29">
        <f t="shared" ref="BH37:BJ37" si="65">SUM(BH34:BH36)</f>
        <v>7585.4400000000005</v>
      </c>
      <c r="BI37" s="29">
        <f t="shared" si="65"/>
        <v>7475.45</v>
      </c>
      <c r="BJ37" s="29">
        <f t="shared" si="65"/>
        <v>25977.413</v>
      </c>
      <c r="BK37" s="29">
        <f t="shared" si="53"/>
        <v>11991.59</v>
      </c>
      <c r="BL37" s="29">
        <f t="shared" si="53"/>
        <v>5998.83</v>
      </c>
      <c r="BM37" s="29">
        <f t="shared" ref="BM37:BZ37" si="66">SUM(BM34:BM36)</f>
        <v>4223.41</v>
      </c>
      <c r="BN37" s="29">
        <f t="shared" ref="BN37:BP37" si="67">SUM(BN34:BN36)</f>
        <v>5006.5599999999995</v>
      </c>
      <c r="BO37" s="29">
        <f t="shared" si="67"/>
        <v>7089.88</v>
      </c>
      <c r="BP37" s="29">
        <f t="shared" si="67"/>
        <v>6820.9130000000005</v>
      </c>
      <c r="BQ37" s="29">
        <f t="shared" si="66"/>
        <v>6398.4999999999991</v>
      </c>
      <c r="BR37" s="29">
        <f t="shared" si="66"/>
        <v>6223.75</v>
      </c>
      <c r="BS37" s="29">
        <f t="shared" si="66"/>
        <v>3617.34</v>
      </c>
      <c r="BT37" s="29">
        <f t="shared" si="66"/>
        <v>5272.6</v>
      </c>
      <c r="BU37" s="29">
        <f t="shared" si="66"/>
        <v>4793.5300000000007</v>
      </c>
      <c r="BV37" s="29">
        <f t="shared" si="66"/>
        <v>6820.9130000000005</v>
      </c>
      <c r="BW37" s="29">
        <f t="shared" si="66"/>
        <v>107043.38</v>
      </c>
      <c r="BX37" s="29">
        <f t="shared" si="66"/>
        <v>93647.56</v>
      </c>
      <c r="BY37" s="61">
        <f t="shared" si="66"/>
        <v>112032.71</v>
      </c>
      <c r="BZ37" s="29">
        <f t="shared" si="66"/>
        <v>76972.66</v>
      </c>
      <c r="CA37" s="119">
        <f t="shared" si="23"/>
        <v>107263.65000000001</v>
      </c>
      <c r="CB37" s="119">
        <f t="shared" si="23"/>
        <v>107662.45600000001</v>
      </c>
    </row>
    <row r="38" spans="1:81" x14ac:dyDescent="0.25">
      <c r="B38" s="13"/>
      <c r="C38" s="29"/>
      <c r="D38" s="25"/>
      <c r="E38" s="25"/>
      <c r="F38" s="29"/>
      <c r="G38" s="29"/>
      <c r="H38" s="13"/>
      <c r="I38" s="13"/>
      <c r="J38" s="25"/>
      <c r="K38" s="25"/>
      <c r="L38" s="13"/>
      <c r="M38" s="29"/>
      <c r="N38" s="29"/>
      <c r="O38" s="29"/>
      <c r="P38" s="29"/>
      <c r="Q38" s="29"/>
      <c r="R38" s="38"/>
      <c r="S38" s="29"/>
      <c r="T38" s="13"/>
      <c r="U38" s="26"/>
      <c r="V38" s="16"/>
      <c r="W38" s="26"/>
      <c r="X38" s="16"/>
      <c r="Y38" s="29"/>
      <c r="Z38" s="29"/>
      <c r="AA38" s="26"/>
      <c r="AB38" s="7"/>
      <c r="AC38" s="26"/>
      <c r="AD38" s="26"/>
      <c r="AE38" s="26"/>
      <c r="AF38" s="29"/>
      <c r="AG38" s="26"/>
      <c r="AH38" s="26"/>
      <c r="AI38" s="16"/>
      <c r="AJ38" s="16"/>
      <c r="AK38" s="16"/>
      <c r="AL38" s="29"/>
      <c r="AM38" s="26"/>
      <c r="AN38" s="26"/>
      <c r="AO38" s="26"/>
      <c r="AP38" s="26"/>
      <c r="AQ38" s="26"/>
      <c r="AR38" s="29"/>
      <c r="AS38" s="26"/>
      <c r="AT38" s="26"/>
      <c r="AU38" s="26"/>
      <c r="AV38" s="26"/>
      <c r="AW38" s="26"/>
      <c r="AX38" s="29"/>
      <c r="AY38" s="26"/>
      <c r="AZ38" s="26"/>
      <c r="BA38" s="26"/>
      <c r="BB38" s="26"/>
      <c r="BC38" s="26"/>
      <c r="BD38" s="29"/>
      <c r="BE38" s="26"/>
      <c r="BF38" s="26"/>
      <c r="BG38" s="26"/>
      <c r="BH38" s="26"/>
      <c r="BI38" s="26"/>
      <c r="BJ38" s="29"/>
      <c r="BK38" s="26"/>
      <c r="BL38" s="26"/>
      <c r="BM38" s="26"/>
      <c r="BN38" s="26"/>
      <c r="BO38" s="26"/>
      <c r="BP38" s="29"/>
      <c r="BQ38" s="26"/>
      <c r="BR38" s="26"/>
      <c r="BS38" s="26"/>
      <c r="BT38" s="26"/>
      <c r="BU38" s="26"/>
      <c r="BV38" s="29"/>
      <c r="BW38" s="26"/>
      <c r="BX38" s="53">
        <f>+D38+J38+P38+V38+AB38+AH38+AN38+AT38+AZ38+BF38+BL38+BR38</f>
        <v>0</v>
      </c>
      <c r="BY38" s="118"/>
      <c r="BZ38" s="53">
        <f t="shared" si="22"/>
        <v>0</v>
      </c>
      <c r="CA38" s="53">
        <f t="shared" si="23"/>
        <v>0</v>
      </c>
      <c r="CB38" s="53">
        <f t="shared" si="23"/>
        <v>0</v>
      </c>
    </row>
    <row r="39" spans="1:81" x14ac:dyDescent="0.25">
      <c r="A39" s="1" t="s">
        <v>2</v>
      </c>
      <c r="B39" s="19"/>
      <c r="C39" s="49">
        <f t="shared" ref="C39:AB39" si="68">+C10</f>
        <v>7958.34</v>
      </c>
      <c r="D39" s="78">
        <f t="shared" si="68"/>
        <v>10916.67</v>
      </c>
      <c r="E39" s="49">
        <f t="shared" si="68"/>
        <v>10916.67</v>
      </c>
      <c r="F39" s="49">
        <f t="shared" ref="F39:G39" si="69">+F10</f>
        <v>10916.67</v>
      </c>
      <c r="G39" s="49">
        <f t="shared" si="69"/>
        <v>10916.67</v>
      </c>
      <c r="H39" s="78">
        <f t="shared" ref="H39" si="70">+H10</f>
        <v>10916.67</v>
      </c>
      <c r="I39" s="49">
        <f t="shared" si="68"/>
        <v>7958.34</v>
      </c>
      <c r="J39" s="49">
        <f t="shared" si="68"/>
        <v>10916.67</v>
      </c>
      <c r="K39" s="78">
        <f t="shared" si="68"/>
        <v>10916.67</v>
      </c>
      <c r="L39" s="19">
        <f t="shared" ref="L39:M39" si="71">+L10</f>
        <v>10916.67</v>
      </c>
      <c r="M39" s="49">
        <f t="shared" si="71"/>
        <v>10916.67</v>
      </c>
      <c r="N39" s="49">
        <f t="shared" ref="N39" si="72">+N10</f>
        <v>10916.67</v>
      </c>
      <c r="O39" s="49">
        <f t="shared" si="68"/>
        <v>7958.34</v>
      </c>
      <c r="P39" s="49">
        <f t="shared" si="68"/>
        <v>10916.67</v>
      </c>
      <c r="Q39" s="49">
        <f t="shared" si="68"/>
        <v>10916.67</v>
      </c>
      <c r="R39" s="115">
        <f t="shared" ref="R39:S39" si="73">+R10</f>
        <v>10916.67</v>
      </c>
      <c r="S39" s="49">
        <f t="shared" si="73"/>
        <v>10916.67</v>
      </c>
      <c r="T39" s="19">
        <f t="shared" ref="T39" si="74">+T10</f>
        <v>10916.67</v>
      </c>
      <c r="U39" s="44">
        <f t="shared" si="68"/>
        <v>7958.34</v>
      </c>
      <c r="V39" s="103">
        <f t="shared" si="68"/>
        <v>10916.67</v>
      </c>
      <c r="W39" s="44">
        <f t="shared" si="68"/>
        <v>10916.67</v>
      </c>
      <c r="X39" s="103">
        <f t="shared" ref="X39:Y39" si="75">+X10</f>
        <v>10916.67</v>
      </c>
      <c r="Y39" s="49">
        <f t="shared" si="75"/>
        <v>10916.67</v>
      </c>
      <c r="Z39" s="49">
        <f t="shared" ref="Z39" si="76">+Z10</f>
        <v>10916.67</v>
      </c>
      <c r="AA39" s="44">
        <f t="shared" si="68"/>
        <v>7958.34</v>
      </c>
      <c r="AB39" s="105">
        <f t="shared" si="68"/>
        <v>10916.67</v>
      </c>
      <c r="AC39" s="44">
        <f t="shared" ref="AC39:AD39" si="77">+AC10</f>
        <v>10916.67</v>
      </c>
      <c r="AD39" s="44">
        <f t="shared" si="77"/>
        <v>10916.67</v>
      </c>
      <c r="AE39" s="44">
        <f t="shared" ref="AE39:AF39" si="78">+AE10</f>
        <v>10916.67</v>
      </c>
      <c r="AF39" s="49">
        <f t="shared" si="78"/>
        <v>10916.67</v>
      </c>
      <c r="AG39" s="44">
        <f t="shared" ref="AG39:AT39" si="79">+AG10</f>
        <v>7958.34</v>
      </c>
      <c r="AH39" s="44">
        <f t="shared" si="79"/>
        <v>10916.67</v>
      </c>
      <c r="AI39" s="103">
        <f t="shared" si="79"/>
        <v>10916.67</v>
      </c>
      <c r="AJ39" s="103">
        <f t="shared" ref="AJ39:AL39" si="80">+AJ10</f>
        <v>10916.67</v>
      </c>
      <c r="AK39" s="103">
        <f t="shared" si="80"/>
        <v>10916.67</v>
      </c>
      <c r="AL39" s="49">
        <f t="shared" si="80"/>
        <v>10916.67</v>
      </c>
      <c r="AM39" s="44">
        <f t="shared" si="79"/>
        <v>6443.36</v>
      </c>
      <c r="AN39" s="44">
        <f t="shared" si="79"/>
        <v>10916.67</v>
      </c>
      <c r="AO39" s="44">
        <f t="shared" si="79"/>
        <v>10916.67</v>
      </c>
      <c r="AP39" s="44">
        <f t="shared" ref="AP39:AR39" si="81">+AP10</f>
        <v>10916.67</v>
      </c>
      <c r="AQ39" s="44">
        <f t="shared" si="81"/>
        <v>10916.67</v>
      </c>
      <c r="AR39" s="49">
        <f t="shared" si="81"/>
        <v>10916.67</v>
      </c>
      <c r="AS39" s="44">
        <f t="shared" si="79"/>
        <v>9473.32</v>
      </c>
      <c r="AT39" s="44">
        <f t="shared" si="79"/>
        <v>10916.67</v>
      </c>
      <c r="AU39" s="44">
        <f t="shared" ref="AU39:AX39" si="82">+AU10</f>
        <v>10916.67</v>
      </c>
      <c r="AV39" s="44">
        <f t="shared" si="82"/>
        <v>10916.67</v>
      </c>
      <c r="AW39" s="44">
        <f t="shared" si="82"/>
        <v>10916.67</v>
      </c>
      <c r="AX39" s="49">
        <f t="shared" si="82"/>
        <v>10916.67</v>
      </c>
      <c r="AY39" s="44">
        <f t="shared" ref="AY39:BV39" si="83">+AY10</f>
        <v>7958.34</v>
      </c>
      <c r="AZ39" s="44">
        <f t="shared" si="83"/>
        <v>10916.67</v>
      </c>
      <c r="BA39" s="44">
        <f t="shared" si="83"/>
        <v>10916.67</v>
      </c>
      <c r="BB39" s="44">
        <f t="shared" ref="BB39:BD39" si="84">+BB10</f>
        <v>10916.67</v>
      </c>
      <c r="BC39" s="44">
        <f t="shared" si="84"/>
        <v>10916.67</v>
      </c>
      <c r="BD39" s="49">
        <f t="shared" si="84"/>
        <v>10916.67</v>
      </c>
      <c r="BE39" s="44">
        <f t="shared" si="83"/>
        <v>6443.36</v>
      </c>
      <c r="BF39" s="44">
        <f t="shared" si="83"/>
        <v>10916.67</v>
      </c>
      <c r="BG39" s="44">
        <f t="shared" si="83"/>
        <v>10916.67</v>
      </c>
      <c r="BH39" s="44">
        <f t="shared" ref="BH39:BJ39" si="85">+BH10</f>
        <v>10916.67</v>
      </c>
      <c r="BI39" s="44">
        <f t="shared" si="85"/>
        <v>10916.67</v>
      </c>
      <c r="BJ39" s="49">
        <f t="shared" si="85"/>
        <v>10916.67</v>
      </c>
      <c r="BK39" s="44">
        <f t="shared" si="83"/>
        <v>9473.32</v>
      </c>
      <c r="BL39" s="44">
        <f t="shared" si="83"/>
        <v>10916.67</v>
      </c>
      <c r="BM39" s="44">
        <f t="shared" si="83"/>
        <v>10916.67</v>
      </c>
      <c r="BN39" s="44">
        <f t="shared" ref="BN39:BP39" si="86">+BN10</f>
        <v>10916.67</v>
      </c>
      <c r="BO39" s="44">
        <f t="shared" si="86"/>
        <v>10916.67</v>
      </c>
      <c r="BP39" s="49">
        <f t="shared" si="86"/>
        <v>10916.67</v>
      </c>
      <c r="BQ39" s="44">
        <f t="shared" si="83"/>
        <v>7944.34</v>
      </c>
      <c r="BR39" s="44">
        <f t="shared" si="83"/>
        <v>10916.67</v>
      </c>
      <c r="BS39" s="44">
        <f t="shared" si="83"/>
        <v>10916.67</v>
      </c>
      <c r="BT39" s="44">
        <f t="shared" si="83"/>
        <v>10916.67</v>
      </c>
      <c r="BU39" s="44">
        <f t="shared" si="83"/>
        <v>10916.67</v>
      </c>
      <c r="BV39" s="49">
        <f t="shared" si="83"/>
        <v>10916.67</v>
      </c>
      <c r="BW39" s="61">
        <f>+BW7</f>
        <v>95486.080000000002</v>
      </c>
      <c r="BX39" s="61">
        <f>+BX7</f>
        <v>131000.04</v>
      </c>
      <c r="BY39" s="61">
        <f>+BY7</f>
        <v>131000.04</v>
      </c>
      <c r="BZ39" s="53">
        <f t="shared" si="22"/>
        <v>131000.04</v>
      </c>
      <c r="CA39" s="53">
        <f t="shared" si="23"/>
        <v>131000.04</v>
      </c>
      <c r="CB39" s="53">
        <f t="shared" si="23"/>
        <v>131000.04</v>
      </c>
    </row>
    <row r="40" spans="1:81" ht="15.75" thickBot="1" x14ac:dyDescent="0.3">
      <c r="A40" s="11" t="s">
        <v>14</v>
      </c>
      <c r="B40" s="19"/>
      <c r="C40" s="46">
        <f t="shared" ref="C40" si="87">+C37</f>
        <v>9586.7099999999991</v>
      </c>
      <c r="D40" s="39">
        <f t="shared" ref="D40:E40" si="88">+D37</f>
        <v>6423.21</v>
      </c>
      <c r="E40" s="46">
        <f t="shared" si="88"/>
        <v>7616.59</v>
      </c>
      <c r="F40" s="46">
        <f t="shared" ref="F40:G40" si="89">+F37</f>
        <v>9149.8799999999992</v>
      </c>
      <c r="G40" s="46">
        <f t="shared" si="89"/>
        <v>17680.72</v>
      </c>
      <c r="H40" s="39">
        <f t="shared" ref="H40" si="90">+H37</f>
        <v>17045.413</v>
      </c>
      <c r="I40" s="45">
        <f t="shared" ref="I40" si="91">+I37</f>
        <v>6158.8200000000006</v>
      </c>
      <c r="J40" s="45">
        <f t="shared" ref="J40:K40" si="92">+J37</f>
        <v>5175.04</v>
      </c>
      <c r="K40" s="93">
        <f t="shared" si="92"/>
        <v>8344.16</v>
      </c>
      <c r="L40" s="98">
        <f t="shared" ref="L40:M40" si="93">+L37</f>
        <v>3771.39</v>
      </c>
      <c r="M40" s="45">
        <f t="shared" si="93"/>
        <v>3786.2000000000003</v>
      </c>
      <c r="N40" s="45">
        <f t="shared" ref="N40" si="94">+N37</f>
        <v>4807.9130000000005</v>
      </c>
      <c r="O40" s="45">
        <f t="shared" ref="O40" si="95">+O37</f>
        <v>8114.36</v>
      </c>
      <c r="P40" s="45">
        <f t="shared" ref="P40:Q40" si="96">+P37</f>
        <v>7118.46</v>
      </c>
      <c r="Q40" s="45">
        <f t="shared" si="96"/>
        <v>7801.31</v>
      </c>
      <c r="R40" s="104">
        <f t="shared" ref="R40:S40" si="97">+R37</f>
        <v>3853.35</v>
      </c>
      <c r="S40" s="45">
        <f t="shared" si="97"/>
        <v>3131.9500000000003</v>
      </c>
      <c r="T40" s="98">
        <f t="shared" ref="T40" si="98">+T37</f>
        <v>4807.9130000000005</v>
      </c>
      <c r="U40" s="45">
        <f t="shared" ref="U40" si="99">+U37</f>
        <v>13318.78</v>
      </c>
      <c r="V40" s="104">
        <f t="shared" ref="V40:W40" si="100">+V37</f>
        <v>6019.39</v>
      </c>
      <c r="W40" s="45">
        <f t="shared" si="100"/>
        <v>15515.810000000001</v>
      </c>
      <c r="X40" s="104">
        <f t="shared" ref="X40:Y40" si="101">+X37</f>
        <v>3577.27</v>
      </c>
      <c r="Y40" s="45">
        <f t="shared" si="101"/>
        <v>13451</v>
      </c>
      <c r="Z40" s="45">
        <f t="shared" ref="Z40" si="102">+Z37</f>
        <v>5847.4130000000005</v>
      </c>
      <c r="AA40" s="45">
        <f t="shared" ref="AA40" si="103">+AA37</f>
        <v>6233.06</v>
      </c>
      <c r="AB40" s="98">
        <f t="shared" ref="AB40:AC40" si="104">+AB37</f>
        <v>5984.39</v>
      </c>
      <c r="AC40" s="45">
        <f t="shared" si="104"/>
        <v>21834.989999999998</v>
      </c>
      <c r="AD40" s="45">
        <f t="shared" ref="AD40:AF40" si="105">+AD37</f>
        <v>4895.9500000000007</v>
      </c>
      <c r="AE40" s="45">
        <f t="shared" si="105"/>
        <v>5202.4800000000005</v>
      </c>
      <c r="AF40" s="45">
        <f t="shared" si="105"/>
        <v>6644.9130000000005</v>
      </c>
      <c r="AG40" s="45">
        <f t="shared" ref="AG40:AH40" si="106">+AG37</f>
        <v>7390.85</v>
      </c>
      <c r="AH40" s="45">
        <f t="shared" si="106"/>
        <v>7785.02</v>
      </c>
      <c r="AI40" s="104">
        <f t="shared" ref="AI40:AL40" si="107">+AI37</f>
        <v>4632.96</v>
      </c>
      <c r="AJ40" s="104">
        <f t="shared" si="107"/>
        <v>4688.3599999999997</v>
      </c>
      <c r="AK40" s="104">
        <f t="shared" si="107"/>
        <v>5215.46</v>
      </c>
      <c r="AL40" s="45">
        <f t="shared" si="107"/>
        <v>5682.4130000000005</v>
      </c>
      <c r="AM40" s="45">
        <f t="shared" ref="AM40:AN40" si="108">+AM37</f>
        <v>5211.0999999999995</v>
      </c>
      <c r="AN40" s="45">
        <f t="shared" si="108"/>
        <v>7097.54</v>
      </c>
      <c r="AO40" s="45">
        <f t="shared" ref="AO40:AR40" si="109">+AO37</f>
        <v>5935.26</v>
      </c>
      <c r="AP40" s="45">
        <f t="shared" si="109"/>
        <v>4601.6000000000004</v>
      </c>
      <c r="AQ40" s="45">
        <f t="shared" si="109"/>
        <v>5067.59</v>
      </c>
      <c r="AR40" s="45">
        <f t="shared" si="109"/>
        <v>5352.4130000000005</v>
      </c>
      <c r="AS40" s="45">
        <f t="shared" ref="AS40" si="110">+AS37</f>
        <v>8334.89</v>
      </c>
      <c r="AT40" s="45">
        <f t="shared" ref="AT40:AX40" si="111">+AT37</f>
        <v>8438.75</v>
      </c>
      <c r="AU40" s="45">
        <f t="shared" si="111"/>
        <v>11387.24</v>
      </c>
      <c r="AV40" s="45">
        <f t="shared" si="111"/>
        <v>5219.5199999999995</v>
      </c>
      <c r="AW40" s="45">
        <f t="shared" si="111"/>
        <v>10058.68</v>
      </c>
      <c r="AX40" s="45">
        <f t="shared" si="111"/>
        <v>11677.412999999999</v>
      </c>
      <c r="AY40" s="45">
        <f t="shared" ref="AY40" si="112">+AY37</f>
        <v>8071.46</v>
      </c>
      <c r="AZ40" s="45">
        <f t="shared" ref="AZ40:BA40" si="113">+AZ37</f>
        <v>7415.6100000000006</v>
      </c>
      <c r="BA40" s="45">
        <f t="shared" si="113"/>
        <v>16451.66</v>
      </c>
      <c r="BB40" s="45">
        <f t="shared" ref="BB40:BD40" si="114">+BB37</f>
        <v>19380.740000000002</v>
      </c>
      <c r="BC40" s="45">
        <f t="shared" si="114"/>
        <v>24310.71</v>
      </c>
      <c r="BD40" s="45">
        <f t="shared" si="114"/>
        <v>6177.4130000000005</v>
      </c>
      <c r="BE40" s="45">
        <f t="shared" ref="BE40:BF40" si="115">+BE37</f>
        <v>16233.16</v>
      </c>
      <c r="BF40" s="45">
        <f t="shared" si="115"/>
        <v>19967.57</v>
      </c>
      <c r="BG40" s="45">
        <f t="shared" ref="BG40:BJ40" si="116">+BG37</f>
        <v>4671.9799999999996</v>
      </c>
      <c r="BH40" s="45">
        <f t="shared" si="116"/>
        <v>7585.4400000000005</v>
      </c>
      <c r="BI40" s="45">
        <f t="shared" si="116"/>
        <v>7475.45</v>
      </c>
      <c r="BJ40" s="45">
        <f t="shared" si="116"/>
        <v>25977.413</v>
      </c>
      <c r="BK40" s="45">
        <f t="shared" ref="BK40" si="117">+BK37</f>
        <v>11991.59</v>
      </c>
      <c r="BL40" s="45">
        <f t="shared" ref="BL40:BM40" si="118">+BL37</f>
        <v>5998.83</v>
      </c>
      <c r="BM40" s="45">
        <f t="shared" si="118"/>
        <v>4223.41</v>
      </c>
      <c r="BN40" s="45">
        <f t="shared" ref="BN40:BP40" si="119">+BN37</f>
        <v>5006.5599999999995</v>
      </c>
      <c r="BO40" s="45">
        <f t="shared" si="119"/>
        <v>7089.88</v>
      </c>
      <c r="BP40" s="45">
        <f t="shared" si="119"/>
        <v>6820.9130000000005</v>
      </c>
      <c r="BQ40" s="45">
        <f t="shared" ref="BQ40" si="120">+BQ37</f>
        <v>6398.4999999999991</v>
      </c>
      <c r="BR40" s="45">
        <f t="shared" ref="BR40:BV40" si="121">+BR37</f>
        <v>6223.75</v>
      </c>
      <c r="BS40" s="45">
        <f t="shared" si="121"/>
        <v>3617.34</v>
      </c>
      <c r="BT40" s="45">
        <f t="shared" si="121"/>
        <v>5272.6</v>
      </c>
      <c r="BU40" s="45">
        <f t="shared" si="121"/>
        <v>4793.5300000000007</v>
      </c>
      <c r="BV40" s="45">
        <f t="shared" si="121"/>
        <v>6820.9130000000005</v>
      </c>
      <c r="BW40" s="62">
        <f>+BW37</f>
        <v>107043.38</v>
      </c>
      <c r="BX40" s="73">
        <f>+D40+J40+P40+V40+AB40+AH40+AN40+AT40+AZ40+BF40+BL40+BR40</f>
        <v>93647.56</v>
      </c>
      <c r="BY40" s="113">
        <f>+E40+K40+Q40+W40+AC40+AI40+AO40+AU40+BA40+BG40+BM40+BS40</f>
        <v>112032.71</v>
      </c>
      <c r="BZ40" s="113">
        <f>+BZ37</f>
        <v>76972.66</v>
      </c>
      <c r="CA40" s="73">
        <f t="shared" si="23"/>
        <v>107263.65000000001</v>
      </c>
      <c r="CB40" s="73">
        <f t="shared" si="23"/>
        <v>107662.45600000001</v>
      </c>
    </row>
    <row r="41" spans="1:81" ht="15.75" thickBot="1" x14ac:dyDescent="0.3">
      <c r="A41" s="1" t="s">
        <v>15</v>
      </c>
      <c r="B41" s="19"/>
      <c r="C41" s="71">
        <f t="shared" ref="C41" si="122">+C39-C40</f>
        <v>-1628.369999999999</v>
      </c>
      <c r="D41" s="79">
        <f t="shared" ref="D41:E41" si="123">+D39-D40</f>
        <v>4493.46</v>
      </c>
      <c r="E41" s="71">
        <f t="shared" si="123"/>
        <v>3300.08</v>
      </c>
      <c r="F41" s="71">
        <f t="shared" ref="F41:G41" si="124">+F39-F40</f>
        <v>1766.7900000000009</v>
      </c>
      <c r="G41" s="71">
        <f t="shared" si="124"/>
        <v>-6764.0500000000011</v>
      </c>
      <c r="H41" s="79">
        <f t="shared" ref="H41" si="125">+H39-H40</f>
        <v>-6128.7430000000004</v>
      </c>
      <c r="I41" s="46">
        <f t="shared" ref="I41" si="126">+I39-I40</f>
        <v>1799.5199999999995</v>
      </c>
      <c r="J41" s="46">
        <f t="shared" ref="J41:K41" si="127">+J39-J40</f>
        <v>5741.63</v>
      </c>
      <c r="K41" s="39">
        <f t="shared" si="127"/>
        <v>2572.5100000000002</v>
      </c>
      <c r="L41" s="106">
        <f t="shared" ref="L41:M41" si="128">+L39-L40</f>
        <v>7145.2800000000007</v>
      </c>
      <c r="M41" s="46">
        <f t="shared" si="128"/>
        <v>7130.4699999999993</v>
      </c>
      <c r="N41" s="46">
        <f t="shared" ref="N41" si="129">+N39-N40</f>
        <v>6108.7569999999996</v>
      </c>
      <c r="O41" s="46">
        <f t="shared" ref="O41" si="130">+O39-O40</f>
        <v>-156.01999999999953</v>
      </c>
      <c r="P41" s="46">
        <f t="shared" ref="P41:Q41" si="131">+P39-P40</f>
        <v>3798.21</v>
      </c>
      <c r="Q41" s="46">
        <f t="shared" si="131"/>
        <v>3115.3599999999997</v>
      </c>
      <c r="R41" s="85">
        <f t="shared" ref="R41:S41" si="132">+R39-R40</f>
        <v>7063.32</v>
      </c>
      <c r="S41" s="46">
        <f t="shared" si="132"/>
        <v>7784.7199999999993</v>
      </c>
      <c r="T41" s="106">
        <f t="shared" ref="T41" si="133">+T39-T40</f>
        <v>6108.7569999999996</v>
      </c>
      <c r="U41" s="46">
        <f t="shared" ref="U41" si="134">+U39-U40</f>
        <v>-5360.4400000000005</v>
      </c>
      <c r="V41" s="85">
        <f t="shared" ref="V41:W41" si="135">+V39-V40</f>
        <v>4897.28</v>
      </c>
      <c r="W41" s="46">
        <f t="shared" si="135"/>
        <v>-4599.1400000000012</v>
      </c>
      <c r="X41" s="85">
        <f t="shared" ref="X41:Y41" si="136">+X39-X40</f>
        <v>7339.4</v>
      </c>
      <c r="Y41" s="46">
        <f t="shared" si="136"/>
        <v>-2534.33</v>
      </c>
      <c r="Z41" s="46">
        <f t="shared" ref="Z41" si="137">+Z39-Z40</f>
        <v>5069.2569999999996</v>
      </c>
      <c r="AA41" s="46">
        <f t="shared" ref="AA41" si="138">+AA39-AA40</f>
        <v>1725.2799999999997</v>
      </c>
      <c r="AB41" s="106">
        <f t="shared" ref="AB41" si="139">+AB39-AB40</f>
        <v>4932.28</v>
      </c>
      <c r="AC41" s="46">
        <f t="shared" ref="AC41:AD41" si="140">+AC39-AC40</f>
        <v>-10918.319999999998</v>
      </c>
      <c r="AD41" s="46">
        <f t="shared" si="140"/>
        <v>6020.7199999999993</v>
      </c>
      <c r="AE41" s="46">
        <f t="shared" ref="AE41:AF41" si="141">+AE39-AE40</f>
        <v>5714.19</v>
      </c>
      <c r="AF41" s="46">
        <f t="shared" si="141"/>
        <v>4271.7569999999996</v>
      </c>
      <c r="AG41" s="46">
        <f t="shared" ref="AG41:AH41" si="142">+AG39-AG40</f>
        <v>567.48999999999978</v>
      </c>
      <c r="AH41" s="46">
        <f t="shared" si="142"/>
        <v>3131.6499999999996</v>
      </c>
      <c r="AI41" s="85">
        <f t="shared" ref="AI41:AL41" si="143">+AI39-AI40</f>
        <v>6283.71</v>
      </c>
      <c r="AJ41" s="85">
        <f t="shared" si="143"/>
        <v>6228.31</v>
      </c>
      <c r="AK41" s="85">
        <f t="shared" si="143"/>
        <v>5701.21</v>
      </c>
      <c r="AL41" s="46">
        <f t="shared" si="143"/>
        <v>5234.2569999999996</v>
      </c>
      <c r="AM41" s="46">
        <f t="shared" ref="AM41:AN41" si="144">+AM39-AM40</f>
        <v>1232.2600000000002</v>
      </c>
      <c r="AN41" s="46">
        <f t="shared" si="144"/>
        <v>3819.13</v>
      </c>
      <c r="AO41" s="46">
        <f t="shared" ref="AO41:AR41" si="145">+AO39-AO40</f>
        <v>4981.41</v>
      </c>
      <c r="AP41" s="46">
        <f t="shared" si="145"/>
        <v>6315.07</v>
      </c>
      <c r="AQ41" s="46">
        <f t="shared" si="145"/>
        <v>5849.08</v>
      </c>
      <c r="AR41" s="46">
        <f t="shared" si="145"/>
        <v>5564.2569999999996</v>
      </c>
      <c r="AS41" s="46">
        <f t="shared" ref="AS41" si="146">+AS39-AS40</f>
        <v>1138.4300000000003</v>
      </c>
      <c r="AT41" s="46">
        <f t="shared" ref="AT41:AX41" si="147">+AT39-AT40</f>
        <v>2477.92</v>
      </c>
      <c r="AU41" s="46">
        <f t="shared" si="147"/>
        <v>-470.56999999999971</v>
      </c>
      <c r="AV41" s="46">
        <f t="shared" si="147"/>
        <v>5697.1500000000005</v>
      </c>
      <c r="AW41" s="46">
        <f t="shared" si="147"/>
        <v>857.98999999999978</v>
      </c>
      <c r="AX41" s="46">
        <f t="shared" si="147"/>
        <v>-760.74299999999857</v>
      </c>
      <c r="AY41" s="46">
        <f t="shared" ref="AY41" si="148">+AY39-AY40</f>
        <v>-113.11999999999989</v>
      </c>
      <c r="AZ41" s="46">
        <f t="shared" ref="AZ41:BA41" si="149">+AZ39-AZ40</f>
        <v>3501.0599999999995</v>
      </c>
      <c r="BA41" s="46">
        <f t="shared" si="149"/>
        <v>-5534.99</v>
      </c>
      <c r="BB41" s="46">
        <f t="shared" ref="BB41:BD41" si="150">+BB39-BB40</f>
        <v>-8464.0700000000015</v>
      </c>
      <c r="BC41" s="46">
        <f t="shared" si="150"/>
        <v>-13394.039999999999</v>
      </c>
      <c r="BD41" s="46">
        <f t="shared" si="150"/>
        <v>4739.2569999999996</v>
      </c>
      <c r="BE41" s="46">
        <f t="shared" ref="BE41:BF41" si="151">+BE39-BE40</f>
        <v>-9789.7999999999993</v>
      </c>
      <c r="BF41" s="46">
        <f t="shared" si="151"/>
        <v>-9050.9</v>
      </c>
      <c r="BG41" s="46">
        <f t="shared" ref="BG41:BJ41" si="152">+BG39-BG40</f>
        <v>6244.6900000000005</v>
      </c>
      <c r="BH41" s="46">
        <f t="shared" si="152"/>
        <v>3331.2299999999996</v>
      </c>
      <c r="BI41" s="46">
        <f t="shared" si="152"/>
        <v>3441.2200000000003</v>
      </c>
      <c r="BJ41" s="46">
        <f t="shared" si="152"/>
        <v>-15060.743</v>
      </c>
      <c r="BK41" s="46">
        <f t="shared" ref="BK41" si="153">+BK39-BK40</f>
        <v>-2518.2700000000004</v>
      </c>
      <c r="BL41" s="46">
        <f t="shared" ref="BL41:BM41" si="154">+BL39-BL40</f>
        <v>4917.84</v>
      </c>
      <c r="BM41" s="46">
        <f t="shared" si="154"/>
        <v>6693.26</v>
      </c>
      <c r="BN41" s="46">
        <f t="shared" ref="BN41:BP41" si="155">+BN39-BN40</f>
        <v>5910.1100000000006</v>
      </c>
      <c r="BO41" s="46">
        <f t="shared" si="155"/>
        <v>3826.79</v>
      </c>
      <c r="BP41" s="46">
        <f t="shared" si="155"/>
        <v>4095.7569999999996</v>
      </c>
      <c r="BQ41" s="46">
        <f t="shared" ref="BQ41" si="156">+BQ39-BQ40</f>
        <v>1545.8400000000011</v>
      </c>
      <c r="BR41" s="46">
        <f t="shared" ref="BR41:BV41" si="157">+BR39-BR40</f>
        <v>4692.92</v>
      </c>
      <c r="BS41" s="46">
        <f t="shared" si="157"/>
        <v>7299.33</v>
      </c>
      <c r="BT41" s="46">
        <f t="shared" si="157"/>
        <v>5644.07</v>
      </c>
      <c r="BU41" s="46">
        <f t="shared" si="157"/>
        <v>6123.1399999999994</v>
      </c>
      <c r="BV41" s="46">
        <f t="shared" si="157"/>
        <v>4095.7569999999996</v>
      </c>
      <c r="BW41" s="52">
        <f>+BW39-BW40</f>
        <v>-11557.300000000003</v>
      </c>
      <c r="BX41" s="74">
        <f>+BX39-BX40</f>
        <v>37352.479999999996</v>
      </c>
      <c r="BY41" s="74">
        <f>+BY39-BY40</f>
        <v>18967.329999999987</v>
      </c>
      <c r="BZ41" s="74">
        <f>+BZ39-BZ40</f>
        <v>54027.37999999999</v>
      </c>
      <c r="CA41" s="73">
        <f t="shared" si="23"/>
        <v>23736.389999999992</v>
      </c>
      <c r="CB41" s="73">
        <f t="shared" si="23"/>
        <v>23337.584000000003</v>
      </c>
      <c r="CC41" t="s">
        <v>124</v>
      </c>
    </row>
    <row r="42" spans="1:81" x14ac:dyDescent="0.25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81" x14ac:dyDescent="0.25">
      <c r="B43" s="7"/>
    </row>
    <row r="44" spans="1:81" ht="15.75" thickBo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81" x14ac:dyDescent="0.25">
      <c r="A45" s="22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1"/>
      <c r="V45" s="21"/>
      <c r="W45" s="21"/>
      <c r="X45" s="21"/>
      <c r="Y45" s="21"/>
      <c r="Z45" s="21"/>
    </row>
    <row r="46" spans="1:81" x14ac:dyDescent="0.25">
      <c r="A46" s="15" t="s">
        <v>122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81" x14ac:dyDescent="0.25">
      <c r="A47" s="16"/>
      <c r="B47" s="7" t="s">
        <v>31</v>
      </c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7"/>
      <c r="P47" s="7"/>
      <c r="Q47" s="7"/>
      <c r="R47" s="7"/>
      <c r="S47" s="7"/>
      <c r="T47" s="7"/>
      <c r="U47" s="13"/>
      <c r="V47" s="13"/>
      <c r="W47" s="13"/>
      <c r="X47" s="13"/>
      <c r="Y47" s="13"/>
      <c r="Z47" s="13"/>
      <c r="AA47" s="5"/>
      <c r="AB47" s="5"/>
      <c r="AC47" s="5"/>
      <c r="AD47" s="5"/>
      <c r="AE47" s="5"/>
      <c r="AF47" s="5"/>
      <c r="AL47" s="5"/>
      <c r="AR47" s="5"/>
    </row>
    <row r="48" spans="1:81" x14ac:dyDescent="0.25">
      <c r="A48" s="16"/>
      <c r="B48" s="7" t="s">
        <v>32</v>
      </c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7"/>
      <c r="P48" s="7"/>
      <c r="Q48" s="7"/>
      <c r="R48" s="7"/>
      <c r="S48" s="7"/>
      <c r="T48" s="7"/>
      <c r="U48" s="13"/>
      <c r="V48" s="13"/>
      <c r="W48" s="13"/>
      <c r="X48" s="13"/>
      <c r="Y48" s="13"/>
      <c r="Z48" s="13"/>
      <c r="AA48" s="5"/>
      <c r="AB48" s="5"/>
      <c r="AC48" s="5"/>
      <c r="AD48" s="5"/>
      <c r="AE48" s="5"/>
      <c r="AF48" s="5"/>
      <c r="AL48" s="5"/>
      <c r="AR48" s="5"/>
    </row>
    <row r="49" spans="1:44" x14ac:dyDescent="0.25">
      <c r="A49" s="16"/>
      <c r="B49" s="7" t="s">
        <v>33</v>
      </c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7"/>
      <c r="P49" s="7"/>
      <c r="Q49" s="7"/>
      <c r="R49" s="7"/>
      <c r="S49" s="7"/>
      <c r="T49" s="7"/>
      <c r="U49" s="13"/>
      <c r="V49" s="13"/>
      <c r="W49" s="13"/>
      <c r="X49" s="13"/>
      <c r="Y49" s="13"/>
      <c r="Z49" s="13"/>
      <c r="AA49" s="5"/>
      <c r="AB49" s="5"/>
      <c r="AC49" s="5"/>
      <c r="AD49" s="5"/>
      <c r="AE49" s="5"/>
      <c r="AF49" s="5"/>
      <c r="AL49" s="5"/>
      <c r="AR49" s="5"/>
    </row>
    <row r="50" spans="1:44" x14ac:dyDescent="0.25">
      <c r="A50" s="16"/>
      <c r="B50" s="83" t="s">
        <v>34</v>
      </c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7"/>
      <c r="U50" s="13"/>
      <c r="V50" s="13"/>
      <c r="W50" s="13"/>
      <c r="X50" s="13"/>
      <c r="Y50" s="13"/>
      <c r="Z50" s="13"/>
      <c r="AA50" s="5"/>
      <c r="AB50" s="5"/>
      <c r="AC50" s="5"/>
      <c r="AD50" s="5"/>
      <c r="AE50" s="5"/>
      <c r="AF50" s="5"/>
    </row>
    <row r="51" spans="1:44" ht="15.75" thickBot="1" x14ac:dyDescent="0.3">
      <c r="A51" s="47" t="s">
        <v>20</v>
      </c>
      <c r="B51" s="82">
        <v>5000</v>
      </c>
      <c r="C51" s="7"/>
      <c r="D51" s="7"/>
      <c r="E51" s="7"/>
      <c r="F51" s="7"/>
      <c r="G51" s="7"/>
      <c r="H51" s="7"/>
      <c r="I51" s="17"/>
      <c r="J51" s="17"/>
      <c r="K51" s="17"/>
      <c r="L51" s="17"/>
      <c r="M51" s="17"/>
      <c r="N51" s="17"/>
      <c r="O51" s="9"/>
      <c r="P51" s="9"/>
      <c r="Q51" s="9"/>
      <c r="R51" s="9"/>
      <c r="S51" s="9"/>
      <c r="T51" s="9"/>
      <c r="U51" s="18"/>
      <c r="V51" s="18"/>
      <c r="W51" s="18"/>
      <c r="X51" s="18"/>
      <c r="Y51" s="18"/>
      <c r="Z51" s="18"/>
      <c r="AA51" s="10"/>
      <c r="AB51" s="10"/>
      <c r="AC51" s="10"/>
      <c r="AD51" s="10"/>
      <c r="AE51" s="10"/>
      <c r="AF51" s="10"/>
    </row>
    <row r="55" spans="1:44" x14ac:dyDescent="0.25">
      <c r="A55" s="11" t="s">
        <v>28</v>
      </c>
    </row>
    <row r="56" spans="1:44" x14ac:dyDescent="0.25">
      <c r="A56" t="s">
        <v>25</v>
      </c>
    </row>
    <row r="58" spans="1:44" ht="15.75" thickBot="1" x14ac:dyDescent="0.3"/>
    <row r="59" spans="1:44" x14ac:dyDescent="0.25">
      <c r="A59" s="60" t="s">
        <v>35</v>
      </c>
      <c r="B59" s="120" t="s">
        <v>95</v>
      </c>
    </row>
    <row r="60" spans="1:44" ht="15.75" thickBot="1" x14ac:dyDescent="0.3">
      <c r="A60" s="121" t="s">
        <v>127</v>
      </c>
      <c r="B60" s="122">
        <v>262304</v>
      </c>
      <c r="C60" s="55" t="s">
        <v>126</v>
      </c>
    </row>
    <row r="61" spans="1:44" x14ac:dyDescent="0.25">
      <c r="A61" s="114"/>
      <c r="B61" s="56"/>
      <c r="C61" s="55"/>
    </row>
    <row r="62" spans="1:44" ht="15.75" thickBot="1" x14ac:dyDescent="0.3">
      <c r="A62" s="7" t="s">
        <v>18</v>
      </c>
      <c r="B62" s="7"/>
    </row>
    <row r="63" spans="1:44" x14ac:dyDescent="0.25">
      <c r="A63" t="s">
        <v>18</v>
      </c>
      <c r="B63" s="144"/>
      <c r="C63" s="28"/>
      <c r="D63" s="28">
        <v>2016</v>
      </c>
      <c r="E63" s="28" t="s">
        <v>125</v>
      </c>
      <c r="F63" s="28" t="s">
        <v>125</v>
      </c>
      <c r="G63" s="84"/>
      <c r="H63" s="84"/>
      <c r="I63" s="84"/>
      <c r="J63" s="84"/>
      <c r="K63" s="84"/>
      <c r="L63" s="84"/>
      <c r="M63" s="84"/>
      <c r="N63" s="84"/>
    </row>
    <row r="64" spans="1:44" x14ac:dyDescent="0.25">
      <c r="B64" s="26"/>
      <c r="C64" s="27"/>
      <c r="D64" s="27" t="s">
        <v>17</v>
      </c>
      <c r="E64" s="27" t="s">
        <v>17</v>
      </c>
      <c r="F64" s="27" t="s">
        <v>27</v>
      </c>
      <c r="G64" s="84"/>
      <c r="H64" s="84"/>
      <c r="I64" s="84"/>
      <c r="J64" s="84"/>
      <c r="K64" s="84"/>
      <c r="L64" s="84"/>
      <c r="M64" s="84"/>
      <c r="N64" s="84"/>
    </row>
    <row r="65" spans="2:20" x14ac:dyDescent="0.25">
      <c r="B65" s="145" t="s">
        <v>89</v>
      </c>
      <c r="C65" s="29"/>
      <c r="D65" s="29">
        <v>19776.11</v>
      </c>
      <c r="E65" s="29">
        <f>+F65*12</f>
        <v>27127.439999999999</v>
      </c>
      <c r="F65" s="29">
        <v>2260.62</v>
      </c>
      <c r="G65" s="13"/>
      <c r="H65" s="13"/>
      <c r="I65" s="13"/>
      <c r="J65" s="13"/>
      <c r="K65" s="13"/>
      <c r="L65" s="13"/>
      <c r="M65" s="13"/>
      <c r="N65" s="13"/>
    </row>
    <row r="66" spans="2:20" x14ac:dyDescent="0.25">
      <c r="B66" s="145" t="s">
        <v>90</v>
      </c>
      <c r="C66" s="29"/>
      <c r="D66" s="29">
        <v>9089.8700000000008</v>
      </c>
      <c r="E66" s="29">
        <f t="shared" ref="E66:E71" si="158">+F66*12</f>
        <v>12468.84</v>
      </c>
      <c r="F66" s="29">
        <v>1039.07</v>
      </c>
      <c r="G66" s="13"/>
      <c r="H66" s="13"/>
      <c r="I66" s="13"/>
      <c r="J66" s="13"/>
      <c r="K66" s="13"/>
      <c r="L66" s="13"/>
      <c r="M66" s="13"/>
      <c r="N66" s="13"/>
    </row>
    <row r="67" spans="2:20" x14ac:dyDescent="0.25">
      <c r="B67" s="145" t="s">
        <v>91</v>
      </c>
      <c r="C67" s="29"/>
      <c r="D67" s="29">
        <v>9089.8700000000008</v>
      </c>
      <c r="E67" s="29">
        <f t="shared" si="158"/>
        <v>12468.84</v>
      </c>
      <c r="F67" s="29">
        <v>1039.07</v>
      </c>
      <c r="G67" s="13"/>
      <c r="H67" s="13"/>
      <c r="I67" s="13"/>
      <c r="J67" s="13"/>
      <c r="K67" s="13"/>
      <c r="L67" s="13"/>
      <c r="M67" s="13"/>
      <c r="N67" s="13"/>
      <c r="P67" s="5" t="s">
        <v>18</v>
      </c>
      <c r="Q67" s="5"/>
      <c r="R67" s="5"/>
      <c r="S67" s="5"/>
      <c r="T67" s="5"/>
    </row>
    <row r="68" spans="2:20" x14ac:dyDescent="0.25">
      <c r="B68" s="145" t="s">
        <v>92</v>
      </c>
      <c r="C68" s="29"/>
      <c r="D68" s="29">
        <v>21184.66</v>
      </c>
      <c r="E68" s="29">
        <f t="shared" si="158"/>
        <v>29059.56</v>
      </c>
      <c r="F68" s="29">
        <v>2421.63</v>
      </c>
      <c r="G68" s="13"/>
      <c r="H68" s="13"/>
      <c r="I68" s="13"/>
      <c r="J68" s="13"/>
      <c r="K68" s="13"/>
      <c r="L68" s="13"/>
      <c r="M68" s="13"/>
      <c r="N68" s="13"/>
    </row>
    <row r="69" spans="2:20" x14ac:dyDescent="0.25">
      <c r="B69" s="145" t="s">
        <v>93</v>
      </c>
      <c r="C69" s="29"/>
      <c r="D69" s="29">
        <v>18179.740000000002</v>
      </c>
      <c r="E69" s="29">
        <f t="shared" si="158"/>
        <v>24937.68</v>
      </c>
      <c r="F69" s="29">
        <v>2078.14</v>
      </c>
      <c r="G69" s="13"/>
      <c r="H69" s="13"/>
      <c r="I69" s="13"/>
      <c r="J69" s="13"/>
      <c r="K69" s="13"/>
      <c r="L69" s="13"/>
      <c r="M69" s="13"/>
      <c r="N69" s="13"/>
    </row>
    <row r="70" spans="2:20" ht="17.25" x14ac:dyDescent="0.4">
      <c r="B70" s="145" t="s">
        <v>94</v>
      </c>
      <c r="C70" s="59"/>
      <c r="D70" s="59">
        <v>18179.740000000002</v>
      </c>
      <c r="E70" s="30">
        <f t="shared" si="158"/>
        <v>24937.68</v>
      </c>
      <c r="F70" s="30">
        <v>2078.14</v>
      </c>
      <c r="G70" s="143"/>
      <c r="H70" s="143"/>
      <c r="I70" s="13"/>
      <c r="J70" s="13"/>
      <c r="K70" s="13"/>
      <c r="L70" s="13"/>
      <c r="M70" s="13"/>
      <c r="N70" s="13"/>
    </row>
    <row r="71" spans="2:20" ht="15.75" thickBot="1" x14ac:dyDescent="0.3">
      <c r="B71" s="69"/>
      <c r="C71" s="58"/>
      <c r="D71" s="58">
        <v>95500</v>
      </c>
      <c r="E71" s="58">
        <f t="shared" si="158"/>
        <v>131000.03999999998</v>
      </c>
      <c r="F71" s="31">
        <f>SUM(F65:F70)</f>
        <v>10916.669999999998</v>
      </c>
      <c r="G71" s="13"/>
      <c r="H71" s="13"/>
      <c r="I71" s="8"/>
      <c r="J71" s="8"/>
      <c r="K71" s="8"/>
      <c r="L71" s="8"/>
      <c r="M71" s="8"/>
      <c r="N71" s="8"/>
    </row>
    <row r="72" spans="2:20" x14ac:dyDescent="0.25">
      <c r="C72" s="5"/>
      <c r="D72" s="5"/>
      <c r="E72" s="5" t="s">
        <v>18</v>
      </c>
      <c r="F72" s="5"/>
      <c r="G72" s="5"/>
      <c r="H72" s="5"/>
    </row>
    <row r="73" spans="2:20" x14ac:dyDescent="0.25">
      <c r="C73" s="5"/>
      <c r="D73" s="5"/>
      <c r="E73" s="5"/>
      <c r="F73" s="5"/>
      <c r="G73" s="5"/>
      <c r="H73" s="5"/>
    </row>
  </sheetData>
  <printOptions headings="1" gridLines="1"/>
  <pageMargins left="0.7" right="0.7" top="0.75" bottom="0.75" header="0.3" footer="0.3"/>
  <pageSetup scale="44" fitToWidth="5" fitToHeight="2" orientation="landscape" horizontalDpi="1200" r:id="rId1"/>
  <headerFooter>
    <oddHeader>&amp;C&amp;"-,Bold"&amp;18RIVER PLACE VILLAGE OFFICE CONDOMINIUM ASSOCIATION
2021
 BUDGET</oddHeader>
  </headerFooter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Gary</cp:lastModifiedBy>
  <cp:lastPrinted>2020-10-01T18:26:41Z</cp:lastPrinted>
  <dcterms:created xsi:type="dcterms:W3CDTF">2013-03-25T15:00:30Z</dcterms:created>
  <dcterms:modified xsi:type="dcterms:W3CDTF">2021-01-15T14:47:59Z</dcterms:modified>
</cp:coreProperties>
</file>